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1060" windowHeight="19220" tabRatio="913" firstSheet="1" activeTab="1"/>
  </bookViews>
  <sheets>
    <sheet name="Basic Info (Client)" sheetId="19" r:id="rId1"/>
    <sheet name="Basic Info" sheetId="9" r:id="rId2"/>
    <sheet name="Remarks" sheetId="21" r:id="rId3"/>
    <sheet name="Mission" sheetId="11" r:id="rId4"/>
    <sheet name="Store &amp; Deli Data (Current)" sheetId="15" r:id="rId5"/>
    <sheet name="Program Sales" sheetId="8" r:id="rId6"/>
    <sheet name="Weekly Labor (DeliOps)" sheetId="12" r:id="rId7"/>
    <sheet name="Supplementals" sheetId="14" r:id="rId8"/>
    <sheet name="Drop-Downs" sheetId="20"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63" i="12" l="1"/>
  <c r="G8" i="8"/>
  <c r="P8" i="8"/>
  <c r="B8" i="8"/>
  <c r="J8" i="8"/>
  <c r="B3" i="14"/>
  <c r="G3" i="12"/>
  <c r="J2" i="8"/>
  <c r="A3" i="15"/>
  <c r="A3" i="21"/>
  <c r="G9" i="12"/>
  <c r="M9" i="12"/>
  <c r="O9" i="12"/>
  <c r="G8" i="12"/>
  <c r="N8" i="12"/>
  <c r="G58" i="12"/>
  <c r="H58" i="12"/>
  <c r="G57" i="12"/>
  <c r="H57" i="12"/>
  <c r="G56" i="12"/>
  <c r="H56" i="12"/>
  <c r="G52" i="12"/>
  <c r="H52" i="12"/>
  <c r="G51" i="12"/>
  <c r="H51" i="12"/>
  <c r="G50" i="12"/>
  <c r="H50" i="12"/>
  <c r="G49" i="12"/>
  <c r="H49" i="12"/>
  <c r="G48" i="12"/>
  <c r="H48" i="12"/>
  <c r="G47" i="12"/>
  <c r="H47" i="12"/>
  <c r="G43" i="12"/>
  <c r="H43" i="12"/>
  <c r="G42" i="12"/>
  <c r="H42" i="12"/>
  <c r="G41" i="12"/>
  <c r="H41" i="12"/>
  <c r="G40" i="12"/>
  <c r="H40" i="12"/>
  <c r="G39" i="12"/>
  <c r="H39" i="12"/>
  <c r="G38" i="12"/>
  <c r="H38" i="12"/>
  <c r="G37" i="12"/>
  <c r="H37" i="12"/>
  <c r="G36" i="12"/>
  <c r="H36" i="12"/>
  <c r="G35" i="12"/>
  <c r="H35" i="12"/>
  <c r="G31" i="12"/>
  <c r="H31" i="12"/>
  <c r="G30" i="12"/>
  <c r="H30" i="12"/>
  <c r="G29" i="12"/>
  <c r="H29" i="12"/>
  <c r="G25" i="12"/>
  <c r="H25" i="12"/>
  <c r="G24" i="12"/>
  <c r="H24" i="12"/>
  <c r="G23" i="12"/>
  <c r="H23" i="12"/>
  <c r="G22" i="12"/>
  <c r="H22" i="12"/>
  <c r="G21" i="12"/>
  <c r="H21" i="12"/>
  <c r="G20" i="12"/>
  <c r="H20" i="12"/>
  <c r="G19" i="12"/>
  <c r="H19" i="12"/>
  <c r="G18" i="12"/>
  <c r="H18" i="12"/>
  <c r="G17" i="12"/>
  <c r="H17" i="12"/>
  <c r="G16" i="12"/>
  <c r="H16" i="12"/>
  <c r="G15" i="12"/>
  <c r="H15" i="12"/>
  <c r="G11" i="12"/>
  <c r="H11" i="12"/>
  <c r="G10" i="12"/>
  <c r="H10" i="12"/>
  <c r="H9" i="12"/>
  <c r="H8" i="12"/>
  <c r="H12" i="12"/>
  <c r="H26" i="12"/>
  <c r="H32" i="12"/>
  <c r="H44" i="12"/>
  <c r="H53" i="12"/>
  <c r="H59" i="12"/>
  <c r="D70" i="12"/>
  <c r="G50" i="8"/>
  <c r="P50" i="8"/>
  <c r="R50" i="8"/>
  <c r="B50" i="8"/>
  <c r="J50" i="8"/>
  <c r="N50" i="8"/>
  <c r="O40" i="8"/>
  <c r="S40" i="8"/>
  <c r="R40" i="8"/>
  <c r="Q40" i="8"/>
  <c r="N40" i="8"/>
  <c r="L40" i="8"/>
  <c r="M40" i="8"/>
  <c r="H40" i="8"/>
  <c r="I40" i="8"/>
  <c r="F40" i="8"/>
  <c r="D40" i="8"/>
  <c r="E40" i="8"/>
  <c r="O39" i="8"/>
  <c r="S39" i="8"/>
  <c r="R39" i="8"/>
  <c r="Q39" i="8"/>
  <c r="N39" i="8"/>
  <c r="L39" i="8"/>
  <c r="M39" i="8"/>
  <c r="H39" i="8"/>
  <c r="I39" i="8"/>
  <c r="F39" i="8"/>
  <c r="D39" i="8"/>
  <c r="E39" i="8"/>
  <c r="O38" i="8"/>
  <c r="S38" i="8"/>
  <c r="R38" i="8"/>
  <c r="Q38" i="8"/>
  <c r="N38" i="8"/>
  <c r="L38" i="8"/>
  <c r="M38" i="8"/>
  <c r="H38" i="8"/>
  <c r="I38" i="8"/>
  <c r="F38" i="8"/>
  <c r="D38" i="8"/>
  <c r="E38" i="8"/>
  <c r="O37" i="8"/>
  <c r="S37" i="8"/>
  <c r="R37" i="8"/>
  <c r="Q37" i="8"/>
  <c r="N37" i="8"/>
  <c r="L37" i="8"/>
  <c r="M37" i="8"/>
  <c r="H37" i="8"/>
  <c r="I37" i="8"/>
  <c r="F37" i="8"/>
  <c r="D37" i="8"/>
  <c r="E37" i="8"/>
  <c r="O36" i="8"/>
  <c r="S36" i="8"/>
  <c r="R36" i="8"/>
  <c r="Q36" i="8"/>
  <c r="N36" i="8"/>
  <c r="L36" i="8"/>
  <c r="M36" i="8"/>
  <c r="H36" i="8"/>
  <c r="I36" i="8"/>
  <c r="F36" i="8"/>
  <c r="D36" i="8"/>
  <c r="E36" i="8"/>
  <c r="O35" i="8"/>
  <c r="S35" i="8"/>
  <c r="R35" i="8"/>
  <c r="Q35" i="8"/>
  <c r="N35" i="8"/>
  <c r="L35" i="8"/>
  <c r="M35" i="8"/>
  <c r="H35" i="8"/>
  <c r="I35" i="8"/>
  <c r="F35" i="8"/>
  <c r="D35" i="8"/>
  <c r="E35" i="8"/>
  <c r="O34" i="8"/>
  <c r="S34" i="8"/>
  <c r="R34" i="8"/>
  <c r="Q34" i="8"/>
  <c r="N34" i="8"/>
  <c r="L34" i="8"/>
  <c r="M34" i="8"/>
  <c r="H34" i="8"/>
  <c r="I34" i="8"/>
  <c r="F34" i="8"/>
  <c r="D34" i="8"/>
  <c r="E34" i="8"/>
  <c r="I8" i="8"/>
  <c r="S8" i="8"/>
  <c r="R8" i="8"/>
  <c r="Q8" i="8"/>
  <c r="Q9" i="8"/>
  <c r="Q10" i="8"/>
  <c r="Q11" i="8"/>
  <c r="Q12" i="8"/>
  <c r="Q13" i="8"/>
  <c r="Q14" i="8"/>
  <c r="Q15" i="8"/>
  <c r="Q16" i="8"/>
  <c r="Q17" i="8"/>
  <c r="Q18" i="8"/>
  <c r="Q19" i="8"/>
  <c r="Q20" i="8"/>
  <c r="Q21" i="8"/>
  <c r="Q22" i="8"/>
  <c r="Q23" i="8"/>
  <c r="Q24" i="8"/>
  <c r="Q25" i="8"/>
  <c r="Q26" i="8"/>
  <c r="Q27" i="8"/>
  <c r="Q28" i="8"/>
  <c r="Q29" i="8"/>
  <c r="Q30" i="8"/>
  <c r="Q31" i="8"/>
  <c r="Q32" i="8"/>
  <c r="Q33" i="8"/>
  <c r="Q41" i="8"/>
  <c r="Q42" i="8"/>
  <c r="Q43" i="8"/>
  <c r="Q44" i="8"/>
  <c r="Q45" i="8"/>
  <c r="Q46" i="8"/>
  <c r="Q47" i="8"/>
  <c r="Q48" i="8"/>
  <c r="Q49" i="8"/>
  <c r="Q50" i="8"/>
  <c r="O49" i="8"/>
  <c r="S49" i="8"/>
  <c r="R49" i="8"/>
  <c r="O48" i="8"/>
  <c r="S48" i="8"/>
  <c r="R48" i="8"/>
  <c r="O47" i="8"/>
  <c r="S47" i="8"/>
  <c r="R47" i="8"/>
  <c r="O46" i="8"/>
  <c r="S46" i="8"/>
  <c r="R46" i="8"/>
  <c r="O45" i="8"/>
  <c r="S45" i="8"/>
  <c r="R45" i="8"/>
  <c r="O44" i="8"/>
  <c r="S44" i="8"/>
  <c r="R44" i="8"/>
  <c r="O43" i="8"/>
  <c r="S43" i="8"/>
  <c r="R43" i="8"/>
  <c r="O42" i="8"/>
  <c r="S42" i="8"/>
  <c r="R42" i="8"/>
  <c r="O41" i="8"/>
  <c r="S41" i="8"/>
  <c r="R41" i="8"/>
  <c r="O33" i="8"/>
  <c r="S33" i="8"/>
  <c r="R33" i="8"/>
  <c r="O32" i="8"/>
  <c r="S32" i="8"/>
  <c r="R32" i="8"/>
  <c r="O31" i="8"/>
  <c r="S31" i="8"/>
  <c r="R31" i="8"/>
  <c r="O30" i="8"/>
  <c r="S30" i="8"/>
  <c r="R30" i="8"/>
  <c r="O29" i="8"/>
  <c r="S29" i="8"/>
  <c r="R29" i="8"/>
  <c r="O28" i="8"/>
  <c r="S28" i="8"/>
  <c r="R28" i="8"/>
  <c r="O27" i="8"/>
  <c r="S27" i="8"/>
  <c r="R27" i="8"/>
  <c r="O26" i="8"/>
  <c r="S26" i="8"/>
  <c r="R26" i="8"/>
  <c r="O25" i="8"/>
  <c r="S25" i="8"/>
  <c r="R25" i="8"/>
  <c r="O24" i="8"/>
  <c r="S24" i="8"/>
  <c r="R24" i="8"/>
  <c r="O23" i="8"/>
  <c r="S23" i="8"/>
  <c r="R23" i="8"/>
  <c r="O22" i="8"/>
  <c r="S22" i="8"/>
  <c r="R22" i="8"/>
  <c r="O21" i="8"/>
  <c r="S21" i="8"/>
  <c r="R21" i="8"/>
  <c r="O20" i="8"/>
  <c r="S20" i="8"/>
  <c r="R20" i="8"/>
  <c r="O19" i="8"/>
  <c r="S19" i="8"/>
  <c r="R19" i="8"/>
  <c r="O18" i="8"/>
  <c r="S18" i="8"/>
  <c r="R18" i="8"/>
  <c r="O17" i="8"/>
  <c r="S17" i="8"/>
  <c r="R17" i="8"/>
  <c r="O16" i="8"/>
  <c r="S16" i="8"/>
  <c r="R16" i="8"/>
  <c r="O15" i="8"/>
  <c r="S15" i="8"/>
  <c r="R15" i="8"/>
  <c r="O14" i="8"/>
  <c r="S14" i="8"/>
  <c r="R14" i="8"/>
  <c r="O13" i="8"/>
  <c r="S13" i="8"/>
  <c r="R13" i="8"/>
  <c r="O12" i="8"/>
  <c r="S12" i="8"/>
  <c r="R12" i="8"/>
  <c r="O11" i="8"/>
  <c r="S11" i="8"/>
  <c r="R11" i="8"/>
  <c r="O10" i="8"/>
  <c r="S10" i="8"/>
  <c r="R10" i="8"/>
  <c r="O9" i="8"/>
  <c r="S9" i="8"/>
  <c r="R9" i="8"/>
  <c r="O8" i="8"/>
  <c r="H9" i="8"/>
  <c r="I9" i="8"/>
  <c r="F49" i="8"/>
  <c r="H49" i="8"/>
  <c r="I49" i="8"/>
  <c r="H48" i="8"/>
  <c r="I48" i="8"/>
  <c r="H47" i="8"/>
  <c r="I47" i="8"/>
  <c r="H46" i="8"/>
  <c r="I46" i="8"/>
  <c r="H45" i="8"/>
  <c r="I45" i="8"/>
  <c r="H44" i="8"/>
  <c r="I44" i="8"/>
  <c r="H43" i="8"/>
  <c r="I43" i="8"/>
  <c r="H42" i="8"/>
  <c r="I42" i="8"/>
  <c r="H41" i="8"/>
  <c r="I41" i="8"/>
  <c r="H33" i="8"/>
  <c r="I33" i="8"/>
  <c r="H32" i="8"/>
  <c r="I32" i="8"/>
  <c r="H31" i="8"/>
  <c r="I31" i="8"/>
  <c r="H30" i="8"/>
  <c r="I30" i="8"/>
  <c r="H29" i="8"/>
  <c r="I29" i="8"/>
  <c r="H28" i="8"/>
  <c r="I28" i="8"/>
  <c r="H27" i="8"/>
  <c r="I27" i="8"/>
  <c r="H26" i="8"/>
  <c r="I26" i="8"/>
  <c r="H25" i="8"/>
  <c r="I25" i="8"/>
  <c r="H24" i="8"/>
  <c r="I24" i="8"/>
  <c r="H23" i="8"/>
  <c r="I23" i="8"/>
  <c r="H22" i="8"/>
  <c r="I22" i="8"/>
  <c r="H21" i="8"/>
  <c r="I21" i="8"/>
  <c r="H20" i="8"/>
  <c r="I20" i="8"/>
  <c r="H19" i="8"/>
  <c r="I19" i="8"/>
  <c r="H18" i="8"/>
  <c r="I18" i="8"/>
  <c r="H17" i="8"/>
  <c r="I17" i="8"/>
  <c r="H16" i="8"/>
  <c r="I16" i="8"/>
  <c r="H15" i="8"/>
  <c r="I15" i="8"/>
  <c r="H14" i="8"/>
  <c r="I14" i="8"/>
  <c r="H13" i="8"/>
  <c r="I13" i="8"/>
  <c r="H12" i="8"/>
  <c r="I12" i="8"/>
  <c r="H11" i="8"/>
  <c r="I11" i="8"/>
  <c r="H10" i="8"/>
  <c r="I10" i="8"/>
  <c r="H8" i="8"/>
  <c r="I50" i="8"/>
  <c r="D9" i="8"/>
  <c r="E9" i="8"/>
  <c r="H50" i="8"/>
  <c r="E60" i="15"/>
  <c r="E63" i="15"/>
  <c r="D28" i="15"/>
  <c r="C28" i="15"/>
  <c r="B28" i="15"/>
  <c r="D26" i="15"/>
  <c r="C26" i="15"/>
  <c r="B26" i="15"/>
  <c r="J58" i="12"/>
  <c r="J56" i="12"/>
  <c r="J57" i="12"/>
  <c r="J59" i="12"/>
  <c r="J35" i="12"/>
  <c r="J36" i="12"/>
  <c r="J37" i="12"/>
  <c r="J38" i="12"/>
  <c r="J39" i="12"/>
  <c r="J40" i="12"/>
  <c r="J41" i="12"/>
  <c r="J42" i="12"/>
  <c r="J43" i="12"/>
  <c r="J44" i="12"/>
  <c r="J8" i="12"/>
  <c r="J9" i="12"/>
  <c r="J10" i="12"/>
  <c r="J11" i="12"/>
  <c r="J12" i="12"/>
  <c r="J15" i="12"/>
  <c r="J16" i="12"/>
  <c r="J17" i="12"/>
  <c r="J18" i="12"/>
  <c r="J19" i="12"/>
  <c r="J20" i="12"/>
  <c r="J21" i="12"/>
  <c r="J22" i="12"/>
  <c r="J23" i="12"/>
  <c r="J24" i="12"/>
  <c r="J25" i="12"/>
  <c r="J26" i="12"/>
  <c r="J29" i="12"/>
  <c r="J30" i="12"/>
  <c r="J31" i="12"/>
  <c r="J32" i="12"/>
  <c r="J47" i="12"/>
  <c r="J48" i="12"/>
  <c r="J49" i="12"/>
  <c r="J50" i="12"/>
  <c r="J51" i="12"/>
  <c r="J52" i="12"/>
  <c r="J53" i="12"/>
  <c r="D72" i="12"/>
  <c r="G59" i="12"/>
  <c r="G44" i="12"/>
  <c r="G12" i="12"/>
  <c r="G26" i="12"/>
  <c r="G32" i="12"/>
  <c r="G53" i="12"/>
  <c r="D68" i="12"/>
  <c r="D71" i="12"/>
  <c r="D78" i="12"/>
  <c r="D12" i="12"/>
  <c r="D26" i="12"/>
  <c r="D32" i="12"/>
  <c r="D44" i="12"/>
  <c r="D53" i="12"/>
  <c r="D59" i="12"/>
  <c r="D66" i="12"/>
  <c r="L49" i="8"/>
  <c r="M49" i="8"/>
  <c r="L48" i="8"/>
  <c r="M48" i="8"/>
  <c r="L47" i="8"/>
  <c r="M47" i="8"/>
  <c r="L46" i="8"/>
  <c r="M46" i="8"/>
  <c r="L45" i="8"/>
  <c r="M45" i="8"/>
  <c r="L44" i="8"/>
  <c r="M44" i="8"/>
  <c r="L43" i="8"/>
  <c r="M43" i="8"/>
  <c r="L42" i="8"/>
  <c r="M42" i="8"/>
  <c r="L41" i="8"/>
  <c r="M41" i="8"/>
  <c r="L33" i="8"/>
  <c r="M33" i="8"/>
  <c r="L32" i="8"/>
  <c r="M32" i="8"/>
  <c r="L31" i="8"/>
  <c r="M31" i="8"/>
  <c r="L30" i="8"/>
  <c r="M30" i="8"/>
  <c r="L29" i="8"/>
  <c r="M29" i="8"/>
  <c r="L28" i="8"/>
  <c r="M28" i="8"/>
  <c r="L27" i="8"/>
  <c r="M27" i="8"/>
  <c r="L26" i="8"/>
  <c r="M26" i="8"/>
  <c r="L25" i="8"/>
  <c r="M25" i="8"/>
  <c r="L24" i="8"/>
  <c r="M24" i="8"/>
  <c r="L23" i="8"/>
  <c r="M23" i="8"/>
  <c r="L22" i="8"/>
  <c r="M22" i="8"/>
  <c r="L21" i="8"/>
  <c r="M21" i="8"/>
  <c r="L20" i="8"/>
  <c r="M20" i="8"/>
  <c r="L19" i="8"/>
  <c r="M19" i="8"/>
  <c r="L18" i="8"/>
  <c r="M18" i="8"/>
  <c r="L17" i="8"/>
  <c r="M17" i="8"/>
  <c r="L16" i="8"/>
  <c r="M16" i="8"/>
  <c r="L15" i="8"/>
  <c r="M15" i="8"/>
  <c r="L14" i="8"/>
  <c r="M14" i="8"/>
  <c r="L13" i="8"/>
  <c r="M13" i="8"/>
  <c r="L12" i="8"/>
  <c r="M12" i="8"/>
  <c r="L11" i="8"/>
  <c r="M11" i="8"/>
  <c r="L10" i="8"/>
  <c r="M10" i="8"/>
  <c r="L9" i="8"/>
  <c r="M9" i="8"/>
  <c r="M50"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41" i="8"/>
  <c r="E41" i="8"/>
  <c r="D42" i="8"/>
  <c r="E42" i="8"/>
  <c r="D43" i="8"/>
  <c r="E43" i="8"/>
  <c r="D44" i="8"/>
  <c r="E44" i="8"/>
  <c r="D45" i="8"/>
  <c r="E45" i="8"/>
  <c r="D46" i="8"/>
  <c r="E46" i="8"/>
  <c r="D47" i="8"/>
  <c r="E47" i="8"/>
  <c r="D48" i="8"/>
  <c r="E48" i="8"/>
  <c r="D49" i="8"/>
  <c r="E49" i="8"/>
  <c r="E50" i="8"/>
  <c r="D50" i="8"/>
  <c r="M8" i="8"/>
  <c r="L8" i="8"/>
  <c r="E8" i="8"/>
  <c r="C7" i="15"/>
  <c r="D37" i="15"/>
  <c r="D16" i="15"/>
  <c r="D38" i="15"/>
  <c r="C37" i="15"/>
  <c r="C16" i="15"/>
  <c r="C38" i="15"/>
  <c r="B37" i="15"/>
  <c r="B16" i="15"/>
  <c r="B38" i="15"/>
  <c r="D36" i="15"/>
  <c r="C36" i="15"/>
  <c r="B36" i="15"/>
  <c r="C12" i="15"/>
  <c r="C35" i="15"/>
  <c r="B12" i="15"/>
  <c r="B35" i="15"/>
  <c r="D34" i="15"/>
  <c r="C34" i="15"/>
  <c r="B34" i="15"/>
  <c r="C33" i="15"/>
  <c r="B32" i="15"/>
  <c r="B14" i="15"/>
  <c r="B33" i="15"/>
  <c r="D15" i="15"/>
  <c r="I2" i="12"/>
  <c r="N9" i="12"/>
  <c r="N10" i="12"/>
  <c r="N11" i="12"/>
  <c r="N15" i="12"/>
  <c r="N16" i="12"/>
  <c r="N17" i="12"/>
  <c r="N18" i="12"/>
  <c r="N19" i="12"/>
  <c r="N20" i="12"/>
  <c r="N21" i="12"/>
  <c r="N22" i="12"/>
  <c r="N23" i="12"/>
  <c r="N24" i="12"/>
  <c r="N25" i="12"/>
  <c r="N29" i="12"/>
  <c r="N30" i="12"/>
  <c r="N31" i="12"/>
  <c r="N35" i="12"/>
  <c r="N36" i="12"/>
  <c r="N37" i="12"/>
  <c r="N38" i="12"/>
  <c r="N39" i="12"/>
  <c r="N40" i="12"/>
  <c r="N41" i="12"/>
  <c r="N42" i="12"/>
  <c r="N43" i="12"/>
  <c r="N47" i="12"/>
  <c r="N48" i="12"/>
  <c r="N49" i="12"/>
  <c r="N50" i="12"/>
  <c r="N51" i="12"/>
  <c r="N52" i="12"/>
  <c r="N56" i="12"/>
  <c r="N57" i="12"/>
  <c r="N58" i="12"/>
  <c r="O64" i="12"/>
  <c r="D74" i="12"/>
  <c r="O69" i="12"/>
  <c r="O68" i="12"/>
  <c r="O70" i="12"/>
  <c r="O65" i="12"/>
  <c r="O67" i="12"/>
  <c r="O66" i="12"/>
  <c r="C59" i="15"/>
  <c r="C60" i="15"/>
  <c r="C57" i="15"/>
  <c r="C62" i="15"/>
  <c r="C63" i="15"/>
  <c r="C64" i="15"/>
  <c r="B59" i="15"/>
  <c r="B60" i="15"/>
  <c r="B57" i="15"/>
  <c r="B62" i="15"/>
  <c r="B63" i="15"/>
  <c r="B64" i="15"/>
  <c r="D57" i="15"/>
  <c r="D56" i="15"/>
  <c r="C56" i="15"/>
  <c r="B56" i="15"/>
  <c r="D53" i="15"/>
  <c r="C53" i="15"/>
  <c r="B53" i="15"/>
  <c r="D50" i="15"/>
  <c r="C50" i="15"/>
  <c r="B50" i="15"/>
  <c r="D49" i="15"/>
  <c r="C49" i="15"/>
  <c r="B49" i="15"/>
  <c r="D12" i="15"/>
  <c r="D48" i="15"/>
  <c r="C48" i="15"/>
  <c r="B48" i="15"/>
  <c r="D47" i="15"/>
  <c r="C47" i="15"/>
  <c r="B47" i="15"/>
  <c r="D45" i="15"/>
  <c r="C45" i="15"/>
  <c r="B45" i="15"/>
  <c r="D44" i="15"/>
  <c r="C44" i="15"/>
  <c r="B44" i="15"/>
  <c r="D43" i="15"/>
  <c r="C43" i="15"/>
  <c r="B43" i="15"/>
  <c r="D42" i="15"/>
  <c r="C42" i="15"/>
  <c r="B42" i="15"/>
  <c r="D41" i="15"/>
  <c r="C41" i="15"/>
  <c r="B41" i="15"/>
  <c r="B40" i="15"/>
  <c r="D24" i="15"/>
  <c r="C24" i="15"/>
  <c r="B24" i="15"/>
  <c r="D21" i="15"/>
  <c r="C21" i="15"/>
  <c r="B21" i="15"/>
  <c r="D20" i="15"/>
  <c r="C20" i="15"/>
  <c r="B20" i="15"/>
  <c r="C19" i="15"/>
  <c r="B19" i="15"/>
  <c r="B18" i="15"/>
  <c r="C15" i="15"/>
  <c r="B15" i="15"/>
  <c r="D73" i="12"/>
  <c r="C63" i="12"/>
  <c r="E8" i="12"/>
  <c r="E9" i="12"/>
  <c r="E10" i="12"/>
  <c r="E11" i="12"/>
  <c r="E12" i="12"/>
  <c r="E15" i="12"/>
  <c r="E16" i="12"/>
  <c r="E17" i="12"/>
  <c r="E18" i="12"/>
  <c r="E19" i="12"/>
  <c r="E20" i="12"/>
  <c r="E21" i="12"/>
  <c r="E22" i="12"/>
  <c r="E23" i="12"/>
  <c r="E24" i="12"/>
  <c r="E25" i="12"/>
  <c r="E26" i="12"/>
  <c r="E29" i="12"/>
  <c r="E30" i="12"/>
  <c r="E31" i="12"/>
  <c r="E32" i="12"/>
  <c r="E35" i="12"/>
  <c r="E36" i="12"/>
  <c r="E37" i="12"/>
  <c r="E38" i="12"/>
  <c r="E39" i="12"/>
  <c r="E40" i="12"/>
  <c r="E41" i="12"/>
  <c r="E42" i="12"/>
  <c r="E43" i="12"/>
  <c r="E44" i="12"/>
  <c r="E47" i="12"/>
  <c r="E48" i="12"/>
  <c r="E49" i="12"/>
  <c r="E50" i="12"/>
  <c r="E51" i="12"/>
  <c r="E52" i="12"/>
  <c r="E53" i="12"/>
  <c r="E56" i="12"/>
  <c r="E57" i="12"/>
  <c r="E58" i="12"/>
  <c r="E59" i="12"/>
  <c r="D67" i="12"/>
  <c r="O12" i="12"/>
  <c r="D80" i="12"/>
  <c r="I59" i="12"/>
  <c r="I53" i="12"/>
  <c r="I44" i="12"/>
  <c r="I32" i="12"/>
  <c r="I26" i="12"/>
  <c r="I12" i="12"/>
  <c r="M52" i="12"/>
  <c r="O52" i="12"/>
  <c r="M51" i="12"/>
  <c r="O51" i="12"/>
  <c r="M50" i="12"/>
  <c r="O50" i="12"/>
  <c r="M49" i="12"/>
  <c r="O49" i="12"/>
  <c r="M42" i="12"/>
  <c r="O42" i="12"/>
  <c r="M41" i="12"/>
  <c r="O41" i="12"/>
  <c r="M40" i="12"/>
  <c r="O40" i="12"/>
  <c r="M43" i="12"/>
  <c r="O43" i="12"/>
  <c r="M39" i="12"/>
  <c r="O39" i="12"/>
  <c r="M38" i="12"/>
  <c r="O38" i="12"/>
  <c r="M30" i="12"/>
  <c r="O30" i="12"/>
  <c r="M25" i="12"/>
  <c r="O25" i="12"/>
  <c r="M24" i="12"/>
  <c r="O24" i="12"/>
  <c r="D79" i="12"/>
  <c r="D75" i="12"/>
  <c r="D77" i="12"/>
  <c r="M8" i="12"/>
  <c r="O8" i="12"/>
  <c r="M10" i="12"/>
  <c r="O10" i="12"/>
  <c r="M11" i="12"/>
  <c r="O11" i="12"/>
  <c r="O59" i="12"/>
  <c r="M58" i="12"/>
  <c r="O58" i="12"/>
  <c r="M57" i="12"/>
  <c r="O57" i="12"/>
  <c r="M56" i="12"/>
  <c r="O56" i="12"/>
  <c r="O53" i="12"/>
  <c r="M48" i="12"/>
  <c r="O48" i="12"/>
  <c r="M47" i="12"/>
  <c r="O47" i="12"/>
  <c r="O44" i="12"/>
  <c r="M37" i="12"/>
  <c r="O37" i="12"/>
  <c r="M36" i="12"/>
  <c r="O36" i="12"/>
  <c r="M35" i="12"/>
  <c r="O35" i="12"/>
  <c r="O32" i="12"/>
  <c r="M31" i="12"/>
  <c r="O31" i="12"/>
  <c r="M29" i="12"/>
  <c r="O29" i="12"/>
  <c r="O26" i="12"/>
  <c r="M23" i="12"/>
  <c r="O23" i="12"/>
  <c r="M22" i="12"/>
  <c r="O22" i="12"/>
  <c r="M21" i="12"/>
  <c r="O21" i="12"/>
  <c r="M20" i="12"/>
  <c r="O20" i="12"/>
  <c r="M19" i="12"/>
  <c r="O19" i="12"/>
  <c r="M18" i="12"/>
  <c r="O18" i="12"/>
  <c r="M17" i="12"/>
  <c r="O17" i="12"/>
  <c r="M16" i="12"/>
  <c r="O16" i="12"/>
  <c r="M15" i="12"/>
  <c r="O15" i="12"/>
  <c r="A3" i="11"/>
  <c r="F9" i="8"/>
  <c r="F50" i="8"/>
  <c r="N9" i="8"/>
  <c r="L50" i="8"/>
  <c r="K50" i="8"/>
  <c r="N49" i="8"/>
  <c r="N48" i="8"/>
  <c r="N47" i="8"/>
  <c r="N46" i="8"/>
  <c r="N45" i="8"/>
  <c r="N44" i="8"/>
  <c r="N43" i="8"/>
  <c r="N42" i="8"/>
  <c r="N41" i="8"/>
  <c r="N33" i="8"/>
  <c r="N32" i="8"/>
  <c r="N31" i="8"/>
  <c r="N30" i="8"/>
  <c r="N29" i="8"/>
  <c r="N28" i="8"/>
  <c r="N27" i="8"/>
  <c r="N26" i="8"/>
  <c r="N25" i="8"/>
  <c r="N24" i="8"/>
  <c r="N23" i="8"/>
  <c r="N22" i="8"/>
  <c r="N21" i="8"/>
  <c r="N20" i="8"/>
  <c r="N19" i="8"/>
  <c r="N18" i="8"/>
  <c r="N17" i="8"/>
  <c r="N16" i="8"/>
  <c r="N15" i="8"/>
  <c r="N14" i="8"/>
  <c r="N13" i="8"/>
  <c r="N12" i="8"/>
  <c r="N11" i="8"/>
  <c r="N10" i="8"/>
  <c r="N8" i="8"/>
  <c r="K8" i="8"/>
  <c r="C50" i="8"/>
  <c r="F48" i="8"/>
  <c r="F47" i="8"/>
  <c r="F46" i="8"/>
  <c r="F45" i="8"/>
  <c r="F44" i="8"/>
  <c r="F43" i="8"/>
  <c r="F42" i="8"/>
  <c r="F41" i="8"/>
  <c r="F33" i="8"/>
  <c r="F32" i="8"/>
  <c r="F31" i="8"/>
  <c r="F30" i="8"/>
  <c r="F29" i="8"/>
  <c r="F28" i="8"/>
  <c r="F27" i="8"/>
  <c r="F26" i="8"/>
  <c r="F25" i="8"/>
  <c r="F24" i="8"/>
  <c r="F23" i="8"/>
  <c r="F22" i="8"/>
  <c r="F21" i="8"/>
  <c r="F20" i="8"/>
  <c r="F19" i="8"/>
  <c r="F18" i="8"/>
  <c r="F17" i="8"/>
  <c r="F16" i="8"/>
  <c r="F15" i="8"/>
  <c r="F14" i="8"/>
  <c r="F13" i="8"/>
  <c r="F12" i="8"/>
  <c r="F11" i="8"/>
  <c r="F10" i="8"/>
  <c r="D8" i="8"/>
  <c r="F8" i="8"/>
  <c r="C8" i="8"/>
</calcChain>
</file>

<file path=xl/comments1.xml><?xml version="1.0" encoding="utf-8"?>
<comments xmlns="http://schemas.openxmlformats.org/spreadsheetml/2006/main">
  <authors>
    <author>Allen Seidner</author>
  </authors>
  <commentList>
    <comment ref="B7" authorId="0">
      <text>
        <r>
          <rPr>
            <b/>
            <sz val="9"/>
            <color indexed="81"/>
            <rFont val="Calibri"/>
            <family val="2"/>
          </rPr>
          <t>Allen Seidner:</t>
        </r>
        <r>
          <rPr>
            <sz val="9"/>
            <color indexed="81"/>
            <rFont val="Calibri"/>
            <family val="2"/>
          </rPr>
          <t xml:space="preserve">
Enter the date of your most recently completed calendar or fiscal year. </t>
        </r>
      </text>
    </comment>
  </commentList>
</comments>
</file>

<file path=xl/sharedStrings.xml><?xml version="1.0" encoding="utf-8"?>
<sst xmlns="http://schemas.openxmlformats.org/spreadsheetml/2006/main" count="490" uniqueCount="307">
  <si>
    <t>Period Ended</t>
  </si>
  <si>
    <t>Store Sales</t>
  </si>
  <si>
    <t>Days Closed for Holidays, etc</t>
  </si>
  <si>
    <t>Includes Bread, Pastry &amp; Dessert Programs?</t>
  </si>
  <si>
    <t>Includes Cheese Program?</t>
  </si>
  <si>
    <t>YES</t>
  </si>
  <si>
    <t>NO</t>
  </si>
  <si>
    <t>RECENT YEAR</t>
  </si>
  <si>
    <t>PRIOR YEAR</t>
  </si>
  <si>
    <t>RECENT WEEK</t>
  </si>
  <si>
    <t>Days Open / Week, Typical</t>
  </si>
  <si>
    <t>Total Days in Period</t>
  </si>
  <si>
    <t>Store Customers/Transactions</t>
  </si>
  <si>
    <t>Store Customers/Transactions Growth Rate</t>
  </si>
  <si>
    <t>Avg. Daily Customer/Transaction Count</t>
  </si>
  <si>
    <t>Avg. Weekly Customer/Transaction Count</t>
  </si>
  <si>
    <t>Store Sales Growth Rate</t>
  </si>
  <si>
    <t>Store Sales, Avg. Week</t>
  </si>
  <si>
    <t>Avg. Customer/Transaction "Basket"</t>
  </si>
  <si>
    <t>PF Dept. Sales</t>
  </si>
  <si>
    <t>PF Dept. Sales Growth Rate</t>
  </si>
  <si>
    <t>PF Dept. Sales, Avg. Week</t>
  </si>
  <si>
    <t>PF Dept. Sales, Avg. Daily</t>
  </si>
  <si>
    <t>PF Dept. Sales, % of Store Sales</t>
  </si>
  <si>
    <t>Transactions Growth Rate</t>
  </si>
  <si>
    <t>Avg. Weekly Transactions</t>
  </si>
  <si>
    <t>Avg. Daily Transactions</t>
  </si>
  <si>
    <t>Transactions w/ a PF Dept. Item</t>
  </si>
  <si>
    <t>PF Dept. Transactions, % of Store</t>
  </si>
  <si>
    <t>PF Items Sold</t>
  </si>
  <si>
    <t>PF Items Sold, Avg. Week</t>
  </si>
  <si>
    <t>PF Items Sold, Avg. Day</t>
  </si>
  <si>
    <t>PF Item, Avg. Price</t>
  </si>
  <si>
    <t>PF Items / PF Dept. Transaction</t>
  </si>
  <si>
    <t>Avg. Transaction "Basket" / PF Customers</t>
  </si>
  <si>
    <t>Avg. Transaction "Basket" / Store Customers</t>
  </si>
  <si>
    <t>Avg. Weekly Contribution Margin $</t>
  </si>
  <si>
    <t>STORE SALES &amp; TRAFFIC</t>
  </si>
  <si>
    <t>PREPARED FOODS SALES &amp; TRAFFIC</t>
  </si>
  <si>
    <t>Grab &amp; Go</t>
  </si>
  <si>
    <t>Platters &amp; Special Orders</t>
  </si>
  <si>
    <t>Veg Juicing, Etc</t>
  </si>
  <si>
    <t>Pastry Singles</t>
  </si>
  <si>
    <t>Desserts, Single</t>
  </si>
  <si>
    <t>Total</t>
  </si>
  <si>
    <t>TYPICAL</t>
  </si>
  <si>
    <t>YES or NO</t>
  </si>
  <si>
    <t>40% -- 65%</t>
  </si>
  <si>
    <t>1.2 -- 2.5</t>
  </si>
  <si>
    <t>Position</t>
  </si>
  <si>
    <t>✪</t>
  </si>
  <si>
    <t>Notes</t>
  </si>
  <si>
    <t>Shifts per Week</t>
  </si>
  <si>
    <t>Shifts per Day</t>
  </si>
  <si>
    <t>Hours per Shift</t>
  </si>
  <si>
    <t>Total Weekly Hours</t>
  </si>
  <si>
    <t>FTE</t>
  </si>
  <si>
    <t>Wage</t>
  </si>
  <si>
    <t>Total Weekly Labor</t>
  </si>
  <si>
    <t>Production Ratio</t>
  </si>
  <si>
    <t>Non-Production Ratio</t>
  </si>
  <si>
    <t>Production Hours</t>
  </si>
  <si>
    <t>Non-Production Hours</t>
  </si>
  <si>
    <t>Associated Sales:</t>
  </si>
  <si>
    <t>Labor as % of Sales:</t>
  </si>
  <si>
    <t>KITCHEN PRODUCTION</t>
  </si>
  <si>
    <t>✩</t>
  </si>
  <si>
    <t>TOTAL KITCHEN PRODUCTION</t>
  </si>
  <si>
    <t>TOTAL MERCHANDISING &amp; SUPPORT</t>
  </si>
  <si>
    <t>SERVICE STAFF</t>
  </si>
  <si>
    <t>Service Manager</t>
  </si>
  <si>
    <t>TOTAL SERVICE STAFF</t>
  </si>
  <si>
    <t>CHEESE STAFF</t>
  </si>
  <si>
    <t>Cheese Buyer</t>
  </si>
  <si>
    <t>Cheese Cutter/Stocker</t>
  </si>
  <si>
    <t>Service Staff, Beverages</t>
  </si>
  <si>
    <t>TOTAL CHEESE</t>
  </si>
  <si>
    <t>Foodservice Weekly Sales</t>
  </si>
  <si>
    <t>Labor Rate Goal</t>
  </si>
  <si>
    <t>Labor Rate</t>
  </si>
  <si>
    <t>SPLH</t>
  </si>
  <si>
    <t>PVPH</t>
  </si>
  <si>
    <t>PVPH Goal</t>
  </si>
  <si>
    <t>Cheese Manager</t>
  </si>
  <si>
    <t>Service Case</t>
  </si>
  <si>
    <t>Rotisserie Chicken</t>
  </si>
  <si>
    <t>Charcuterie</t>
  </si>
  <si>
    <t>Frozen Apps &amp; Entrees</t>
  </si>
  <si>
    <t>Outside Vendor Product</t>
  </si>
  <si>
    <t>Sandwiches</t>
  </si>
  <si>
    <t>Taqueria/Bowls</t>
  </si>
  <si>
    <t>Wok</t>
  </si>
  <si>
    <t>Soups</t>
  </si>
  <si>
    <t>Olives &amp; Antipasti</t>
  </si>
  <si>
    <t>Food Bar (Hot &amp; Salad)</t>
  </si>
  <si>
    <t>Smoothies</t>
  </si>
  <si>
    <t>Kombucha, Soda &amp; Other Bevs</t>
  </si>
  <si>
    <t>Espresso</t>
  </si>
  <si>
    <t>Hot Coffee, Tea &amp; Chai</t>
  </si>
  <si>
    <t>Beer &amp; Wine</t>
  </si>
  <si>
    <t>Cookies, Single</t>
  </si>
  <si>
    <t>Cookies, Packages</t>
  </si>
  <si>
    <t>Artisan Bread</t>
  </si>
  <si>
    <t>Desserts, Whole</t>
  </si>
  <si>
    <t>Ice Cream, Sorbet, Gelato</t>
  </si>
  <si>
    <t>Dessert or Parfait Bar</t>
  </si>
  <si>
    <t xml:space="preserve">Other Program: </t>
  </si>
  <si>
    <t>% DELI CUSTOMERS</t>
  </si>
  <si>
    <t>AVG $ PRICE      / UNIT</t>
  </si>
  <si>
    <t>SALES</t>
  </si>
  <si>
    <t>UNITS SOLD</t>
  </si>
  <si>
    <t>Prepared Foods Program Sales Data</t>
  </si>
  <si>
    <t>Labor as % of Dept. Sales:</t>
  </si>
  <si>
    <r>
      <t>✪</t>
    </r>
    <r>
      <rPr>
        <b/>
        <sz val="6"/>
        <color indexed="9"/>
        <rFont val="Menlo Bold"/>
      </rPr>
      <t xml:space="preserve"> </t>
    </r>
    <r>
      <rPr>
        <b/>
        <sz val="24"/>
        <color indexed="9"/>
        <rFont val="Menlo Bold"/>
      </rPr>
      <t>✩</t>
    </r>
  </si>
  <si>
    <t>Labor Hours</t>
  </si>
  <si>
    <t>Avg. Hourly Rate</t>
  </si>
  <si>
    <t>Labor $ (Unloaded; wages only)</t>
  </si>
  <si>
    <t>Labor Rate %</t>
  </si>
  <si>
    <t>PREPARED FOODS LABOR &amp; MARGINS</t>
  </si>
  <si>
    <t>Gross Margin %</t>
  </si>
  <si>
    <t>Contribution Margin (aka, MML)</t>
  </si>
  <si>
    <t>Retail Square Feet</t>
  </si>
  <si>
    <t>Total Square Feet</t>
  </si>
  <si>
    <t>Retail Square Feet (Deli Only)</t>
  </si>
  <si>
    <t>Total Square Feet (Deli Only)</t>
  </si>
  <si>
    <t>Participant #1</t>
  </si>
  <si>
    <t>Name</t>
  </si>
  <si>
    <t>Title</t>
  </si>
  <si>
    <t>Email</t>
  </si>
  <si>
    <t>Work Phone</t>
  </si>
  <si>
    <t>Cell Phone</t>
  </si>
  <si>
    <t>Years in Position</t>
  </si>
  <si>
    <t>Years in Company</t>
  </si>
  <si>
    <t>Years in Industry</t>
  </si>
  <si>
    <t>Participant #2</t>
  </si>
  <si>
    <t>Participant #3</t>
  </si>
  <si>
    <t>Store Address:</t>
  </si>
  <si>
    <t>City, State, ZIP</t>
  </si>
  <si>
    <t>Company:</t>
  </si>
  <si>
    <t xml:space="preserve">DeliOps Seminar Participant Info </t>
  </si>
  <si>
    <t>Owner or GM</t>
  </si>
  <si>
    <t>Store Manager</t>
  </si>
  <si>
    <t>HR Manager</t>
  </si>
  <si>
    <t>Participant #4</t>
  </si>
  <si>
    <t>Participant #5</t>
  </si>
  <si>
    <t>Participant #6</t>
  </si>
  <si>
    <t xml:space="preserve">IMPORTANT INSTRUCTIONS:  </t>
  </si>
  <si>
    <t>Strengths &amp; Successes</t>
  </si>
  <si>
    <t>Weaknesses &amp; Opportunities</t>
  </si>
  <si>
    <t>Current Objectives</t>
  </si>
  <si>
    <t>Basic Store &amp; Contact Info</t>
  </si>
  <si>
    <t>Participant Contact Info</t>
  </si>
  <si>
    <t>Store &amp; Deli Sales Data</t>
  </si>
  <si>
    <t>What's important to your operation?</t>
  </si>
  <si>
    <t>Mission &amp; Competition</t>
  </si>
  <si>
    <r>
      <rPr>
        <b/>
        <sz val="14"/>
        <color theme="1"/>
        <rFont val="Calibri"/>
        <scheme val="minor"/>
      </rPr>
      <t xml:space="preserve">Comments: </t>
    </r>
    <r>
      <rPr>
        <sz val="14"/>
        <color theme="1"/>
        <rFont val="Calibri"/>
        <scheme val="minor"/>
      </rPr>
      <t xml:space="preserve"> </t>
    </r>
  </si>
  <si>
    <t xml:space="preserve">Comments:  </t>
  </si>
  <si>
    <t>`</t>
  </si>
  <si>
    <t>Change Position Titles as needed but DO NOT ADD OR DELETE  ROWS</t>
  </si>
  <si>
    <t>DEPT LEADERSHIP</t>
  </si>
  <si>
    <t>Prepared Foods Dept. Manager</t>
  </si>
  <si>
    <t>Kitchen Manager or Asst Dept Mgr</t>
  </si>
  <si>
    <t>Kitchen Shift Leads</t>
  </si>
  <si>
    <t>Specify Other</t>
  </si>
  <si>
    <t>Hot Bar Cooks</t>
  </si>
  <si>
    <t>Hot Bar Assistant</t>
  </si>
  <si>
    <t>Soup + Rotisserie Cooks</t>
  </si>
  <si>
    <t>Grab &amp; Go + Service Case Cooks</t>
  </si>
  <si>
    <t>Salad Bar Cooks</t>
  </si>
  <si>
    <t>Prep Cooks</t>
  </si>
  <si>
    <t>BREAD, PASTRY &amp; DESSERT</t>
  </si>
  <si>
    <t>Pastry Lead</t>
  </si>
  <si>
    <t>Bakers, Pastry &amp; Dessert Cooks</t>
  </si>
  <si>
    <t>MERCHANDISING &amp; SUPPORT</t>
  </si>
  <si>
    <t>Service Shift Leads</t>
  </si>
  <si>
    <t>Service Staff, Service Cases</t>
  </si>
  <si>
    <t>Service Staff, Sandwiches</t>
  </si>
  <si>
    <t>Service Staff, Taqueria/Bowls</t>
  </si>
  <si>
    <t>Admin Assistant</t>
  </si>
  <si>
    <t>Buyers/Receivers</t>
  </si>
  <si>
    <t>Packagers/Merchandisers</t>
  </si>
  <si>
    <r>
      <t xml:space="preserve">Kitchen Assistants </t>
    </r>
    <r>
      <rPr>
        <sz val="9"/>
        <color indexed="8"/>
        <rFont val="Arial"/>
      </rPr>
      <t>(Dish, Dining Rm, Prep)</t>
    </r>
  </si>
  <si>
    <r>
      <rPr>
        <sz val="12"/>
        <color indexed="8"/>
        <rFont val="Menlo Regular"/>
      </rPr>
      <t>✪</t>
    </r>
    <r>
      <rPr>
        <sz val="12"/>
        <color indexed="8"/>
        <rFont val="Arial"/>
      </rPr>
      <t xml:space="preserve"> Management Team Members   •   </t>
    </r>
    <r>
      <rPr>
        <sz val="12"/>
        <color indexed="8"/>
        <rFont val="Menlo Regular"/>
      </rPr>
      <t>✩</t>
    </r>
    <r>
      <rPr>
        <sz val="12"/>
        <color indexed="8"/>
        <rFont val="Arial"/>
      </rPr>
      <t xml:space="preserve"> Lead Team Members</t>
    </r>
  </si>
  <si>
    <t>TOTAL BREAD, PASTRY &amp; DESSERT</t>
  </si>
  <si>
    <t>TOTAL DEPT. LEADERSHIP</t>
  </si>
  <si>
    <t>Based on Recent Week Ending:</t>
  </si>
  <si>
    <t>Week Ended</t>
  </si>
  <si>
    <t>Shifts / Day</t>
  </si>
  <si>
    <t>Hours / Week</t>
  </si>
  <si>
    <t>Full Time Equivalents (FTEs)</t>
  </si>
  <si>
    <t>Days Open / Week</t>
  </si>
  <si>
    <t>Average Wage</t>
  </si>
  <si>
    <t>Weekly Labor $</t>
  </si>
  <si>
    <t>Addl. Weekly Sales for Current Labor to = Goal</t>
  </si>
  <si>
    <t>Addl. Daily Sales for Current Labor to = Goal</t>
  </si>
  <si>
    <t xml:space="preserve">Addl. Sales Needed / "Rush Hour" </t>
  </si>
  <si>
    <t>SPLH, Theoretical Goal</t>
  </si>
  <si>
    <t>Deli Labor Analysis</t>
  </si>
  <si>
    <t>Addl Production Needed / Shift</t>
  </si>
  <si>
    <t>Production-Specific Analysis</t>
  </si>
  <si>
    <t>We'll explain this section at DeliOps so you can complete and make use of it later.</t>
  </si>
  <si>
    <t>Production Analysis</t>
  </si>
  <si>
    <t>©2019, Allen Seidner / Thought For Food Consulting. This document is confidential proprietary work product. Please do not distribute without prior express permission. Contact: aseidner@mac.com, or visit www.thoughtforfoodconsulting.com</t>
  </si>
  <si>
    <t xml:space="preserve">Menus and marketing materials promoting your foodservice operation </t>
  </si>
  <si>
    <t>Photos of your department</t>
  </si>
  <si>
    <t>A fixture plan drawing of your store</t>
  </si>
  <si>
    <t>Production Schedule</t>
  </si>
  <si>
    <t>Optional: Menus &amp; Marketing Materials</t>
  </si>
  <si>
    <t>Optional: Systems, Forms, Manuals &amp; Documents</t>
  </si>
  <si>
    <t>Any other foodservice systems, forms and documents you think could be useful to our understanding your foodservice operation</t>
  </si>
  <si>
    <t xml:space="preserve"> </t>
  </si>
  <si>
    <t>Requested Supplemental Documents</t>
  </si>
  <si>
    <t xml:space="preserve">Between 20 and 50 photos of your foodservice department, both wide and close-up shots, of each merchandising program and station, including the kitchen. Please verify your camera is set to shoot high quality photos, with a file size &gt; 500 KB. </t>
  </si>
  <si>
    <t>DELI SALES SEASONALITY HEAT CALENDAR</t>
  </si>
  <si>
    <t>January</t>
  </si>
  <si>
    <t>February</t>
  </si>
  <si>
    <t>March</t>
  </si>
  <si>
    <t>April</t>
  </si>
  <si>
    <t>May</t>
  </si>
  <si>
    <t>June</t>
  </si>
  <si>
    <t>July</t>
  </si>
  <si>
    <t>August</t>
  </si>
  <si>
    <t>September</t>
  </si>
  <si>
    <t>October</t>
  </si>
  <si>
    <t>November</t>
  </si>
  <si>
    <t>December</t>
  </si>
  <si>
    <t>ONLY TYPE DATA                                in white-shaded cells.</t>
  </si>
  <si>
    <t>Please submit your materials by link to a cloud server (i.e., Dropbox, Google Drive, iCloud, etc.).                                   Alternately, you can prepare several emails with attachments of up to 10 GB per email.</t>
  </si>
  <si>
    <t>Note: We're asking for materials to enhance your work at the DeliOps Seminar, which we'll file so as to respect and ensure your confidentiality. We'll never use any materials you send for any purpose other than for our work at DeliOps without your express consent.</t>
  </si>
  <si>
    <t xml:space="preserve">A store drawing file (in DWF, PDF or JPG format) showing your current foodservice fixture plan. </t>
  </si>
  <si>
    <t>Sales per Retail Square Foot</t>
  </si>
  <si>
    <t>COGS $, food + freight</t>
  </si>
  <si>
    <t>COGS %, food + freight</t>
  </si>
  <si>
    <t>Packaging and supplies, $</t>
  </si>
  <si>
    <t>Packaging and supplies, %</t>
  </si>
  <si>
    <t>Deli Sales per Deli Retail Square Foot, Annualized</t>
  </si>
  <si>
    <t>Deli Retail / Sq Ft Vs. Store Retail / Sq Ft</t>
  </si>
  <si>
    <t>Total Production Hours %</t>
  </si>
  <si>
    <t>Total Non-Production Hours %</t>
  </si>
  <si>
    <t>Prepared Foods Leadership Team</t>
  </si>
  <si>
    <t>Choose</t>
  </si>
  <si>
    <t>Thought For Food Consulting / New Client Project Info Packet</t>
  </si>
  <si>
    <t>Invoice &amp; Payment Contact</t>
  </si>
  <si>
    <t>Invoices are typically sent via email to the Owner/GM or Store Manager.                                                                               If you would like a copy sent to an Accounts Payable staff member, please furnish their contact info:</t>
  </si>
  <si>
    <t>Store Contact Info</t>
  </si>
  <si>
    <t>Utopian Natural Foods Co-op, Anytown U.S.A.</t>
  </si>
  <si>
    <t>Preliminary Non-Disclosure Agreement</t>
  </si>
  <si>
    <t>Regardless of whether we sign a contract you agree not to distribute or in any way share this document with any other parties. This is a confidential and proprietary work document between you and Thought For Food Consutling.</t>
  </si>
  <si>
    <t>Date</t>
  </si>
  <si>
    <t>Type or Sign Name</t>
  </si>
  <si>
    <t>Deli Sales Growth Rate Vs. Store (Points)</t>
  </si>
  <si>
    <t>% SHARE OF DEPT SALES</t>
  </si>
  <si>
    <t>Shifts / Week</t>
  </si>
  <si>
    <t>Hours = Full-Time</t>
  </si>
  <si>
    <t>Number of busy "Rush Hours" / day</t>
  </si>
  <si>
    <t>Or, Hours/Week to Cut for Labor to = Goal</t>
  </si>
  <si>
    <t>Deli % of Store Retail SF</t>
  </si>
  <si>
    <t>Deli % of Store Total SF</t>
  </si>
  <si>
    <t>F</t>
  </si>
  <si>
    <t>Reciprofity</t>
  </si>
  <si>
    <t>CostGuard</t>
  </si>
  <si>
    <t>ChefTec</t>
  </si>
  <si>
    <t>Other software (please specify)</t>
  </si>
  <si>
    <t>Homemade Database</t>
  </si>
  <si>
    <t>Homemade Excel system</t>
  </si>
  <si>
    <t>None</t>
  </si>
  <si>
    <t>A</t>
  </si>
  <si>
    <t>B</t>
  </si>
  <si>
    <t>C</t>
  </si>
  <si>
    <t>D</t>
  </si>
  <si>
    <t>Select from drop down menu:</t>
  </si>
  <si>
    <t>Prepared Foods Department Assessment &amp; Remarks</t>
  </si>
  <si>
    <t>Recipe Costing Status</t>
  </si>
  <si>
    <t>Put an "X" in the column to the left of the grade that best describes the condition of your recipe costing system and how consistently you use it:</t>
  </si>
  <si>
    <r>
      <t xml:space="preserve">Do you use recipe costing software or some other system for costing out your recipes?                 </t>
    </r>
    <r>
      <rPr>
        <i/>
        <sz val="14"/>
        <color theme="0"/>
        <rFont val="Calibri"/>
        <scheme val="minor"/>
      </rPr>
      <t>Select your software  from the pull-down menu or type it in below.</t>
    </r>
  </si>
  <si>
    <r>
      <t xml:space="preserve">Rank monthly sales in the most recent  year from 1-12, with 1 being highest. </t>
    </r>
    <r>
      <rPr>
        <i/>
        <sz val="13"/>
        <rFont val="Calibri"/>
        <scheme val="minor"/>
      </rPr>
      <t>The cells are conditionally formatted to change colors, creating a visual “heat calendar.”</t>
    </r>
  </si>
  <si>
    <t>14% -- 24%</t>
  </si>
  <si>
    <r>
      <t>AVG DAY</t>
    </r>
    <r>
      <rPr>
        <sz val="12"/>
        <rFont val="Calibri"/>
        <scheme val="minor"/>
      </rPr>
      <t xml:space="preserve"> (RECENT WK)</t>
    </r>
  </si>
  <si>
    <t>ONLY TYPE DATA IN WHITE (UNSHADED) CELLS! ~</t>
  </si>
  <si>
    <t>PREPARED FOODS PROGRAMS</t>
  </si>
  <si>
    <r>
      <t>AVG WEEK</t>
    </r>
    <r>
      <rPr>
        <sz val="12"/>
        <color theme="0"/>
        <rFont val="Calibri"/>
        <family val="2"/>
        <charset val="128"/>
        <scheme val="minor"/>
      </rPr>
      <t xml:space="preserve"> (RECENT YEAR)</t>
    </r>
  </si>
  <si>
    <r>
      <t>AVG DAY</t>
    </r>
    <r>
      <rPr>
        <sz val="12"/>
        <color theme="0"/>
        <rFont val="Calibri"/>
        <family val="2"/>
        <charset val="128"/>
        <scheme val="minor"/>
      </rPr>
      <t xml:space="preserve"> (RECENT YEAR)</t>
    </r>
  </si>
  <si>
    <t>IMPORTANT:                                                  Change program names as needed but DO NOT ADD OR DELETE ROWS</t>
  </si>
  <si>
    <r>
      <rPr>
        <b/>
        <sz val="16"/>
        <color rgb="FFFF0000"/>
        <rFont val="Calibri"/>
        <scheme val="minor"/>
      </rPr>
      <t>~ DO NOT TYPE OVER DATA OR FORMULAE IN GRAY-SHADED CELLS! ~</t>
    </r>
  </si>
  <si>
    <t>ONLY TYPE DATA                                                              in white (unshaded) cells.</t>
  </si>
  <si>
    <t xml:space="preserve">DO NOT TYPE OVER DATA or formulae in gray-shaded cells. </t>
  </si>
  <si>
    <t>Prepared Foods Weekly Labor Plan</t>
  </si>
  <si>
    <t xml:space="preserve">Estimate "Production Ratio" as the time spent producing finished product -- excluding all support activities such as ordering, prep, packaging, dishes, paperwork, etc. </t>
  </si>
  <si>
    <t>Department Leader</t>
  </si>
  <si>
    <t>Asst. or Kitchen Mgr</t>
  </si>
  <si>
    <t>Key Lead</t>
  </si>
  <si>
    <t>Please gather and send the documents checked below</t>
  </si>
  <si>
    <t>A list of the quantity and products made on one typical day, from every program.</t>
  </si>
  <si>
    <t xml:space="preserve">DO NOT TYPE OVER DATA             or formulae in gray-shaded cells. </t>
  </si>
  <si>
    <t>Is your operation focused on convenience, quality, taste and/ or value? Articulate the image you intend to create for your customers?</t>
  </si>
  <si>
    <t>Do you have a commitment to local,  non-GMO and/or organic ingredients? How much of your product mix is/will be vegetarian, vegan and/or wheat-free, etc.? Briefly describe your operation's ingredient standards:</t>
  </si>
  <si>
    <t>Any other remarks you'd like to share about what's important to your operation?</t>
  </si>
  <si>
    <r>
      <t xml:space="preserve">Who are your key </t>
    </r>
    <r>
      <rPr>
        <b/>
        <u/>
        <sz val="18"/>
        <color theme="0"/>
        <rFont val="Calibri"/>
        <scheme val="minor"/>
      </rPr>
      <t>prepared foods</t>
    </r>
    <r>
      <rPr>
        <b/>
        <sz val="18"/>
        <color theme="0"/>
        <rFont val="Calibri"/>
        <scheme val="minor"/>
      </rPr>
      <t xml:space="preserve"> competitors?</t>
    </r>
  </si>
  <si>
    <r>
      <t xml:space="preserve">Who are your key </t>
    </r>
    <r>
      <rPr>
        <b/>
        <u/>
        <sz val="18"/>
        <color theme="0"/>
        <rFont val="Calibri"/>
        <scheme val="minor"/>
      </rPr>
      <t>grocery store</t>
    </r>
    <r>
      <rPr>
        <b/>
        <sz val="18"/>
        <color theme="0"/>
        <rFont val="Calibri"/>
        <scheme val="minor"/>
      </rPr>
      <t xml:space="preserve"> competitors?</t>
    </r>
  </si>
  <si>
    <r>
      <rPr>
        <b/>
        <sz val="14"/>
        <color theme="1"/>
        <rFont val="Calibri"/>
        <scheme val="minor"/>
      </rPr>
      <t xml:space="preserve">A) </t>
    </r>
    <r>
      <rPr>
        <sz val="14"/>
        <color theme="1"/>
        <rFont val="Calibri"/>
        <scheme val="minor"/>
      </rPr>
      <t>All recipes are costed with reasonably current ingredient costs and priced with respect to an intended margin goal. We can properly cost a recipe in less than 10 minutes and we use variable margin pricing decisions to maximize margin dollars.</t>
    </r>
  </si>
  <si>
    <r>
      <rPr>
        <b/>
        <sz val="14"/>
        <color theme="1"/>
        <rFont val="Calibri"/>
        <scheme val="minor"/>
      </rPr>
      <t xml:space="preserve">B) </t>
    </r>
    <r>
      <rPr>
        <sz val="14"/>
        <color theme="1"/>
        <rFont val="Calibri"/>
        <scheme val="minor"/>
      </rPr>
      <t>Many of our recipes are properly costed with reasonably current ingredient costs and priced with respect to an intended margin goal. We can properly cost a recipe in less than 10 minutes.</t>
    </r>
  </si>
  <si>
    <r>
      <rPr>
        <b/>
        <sz val="14"/>
        <color theme="1"/>
        <rFont val="Calibri"/>
        <scheme val="minor"/>
      </rPr>
      <t xml:space="preserve">C) </t>
    </r>
    <r>
      <rPr>
        <sz val="14"/>
        <color theme="1"/>
        <rFont val="Calibri"/>
        <scheme val="minor"/>
      </rPr>
      <t>Some recipes are costed and some of our ingredient costs are current. Our costing and pricing system is not set up well enough for us to properly cost a recipe in less than 10 minutes.</t>
    </r>
  </si>
  <si>
    <r>
      <rPr>
        <b/>
        <sz val="14"/>
        <color theme="1"/>
        <rFont val="Calibri"/>
        <scheme val="minor"/>
      </rPr>
      <t xml:space="preserve">D) </t>
    </r>
    <r>
      <rPr>
        <sz val="14"/>
        <color theme="1"/>
        <rFont val="Calibri"/>
        <scheme val="minor"/>
      </rPr>
      <t>Few if any recipes are costed and/or our ingredient database is either incomplete or lacks current costs</t>
    </r>
  </si>
  <si>
    <r>
      <rPr>
        <b/>
        <sz val="14"/>
        <color theme="1"/>
        <rFont val="Calibri"/>
        <scheme val="minor"/>
      </rPr>
      <t xml:space="preserve">F) </t>
    </r>
    <r>
      <rPr>
        <sz val="14"/>
        <color theme="1"/>
        <rFont val="Calibri"/>
        <scheme val="minor"/>
      </rPr>
      <t>We have not developed a functional recipe costing system such that we can accurately price products with respect to an intended margin goal in less than 10 minutes.</t>
    </r>
  </si>
  <si>
    <t>Your Natural Foods Store, Anytown USA</t>
  </si>
  <si>
    <t>3 Product Photos</t>
  </si>
  <si>
    <t>Photos of three products you're most proud of. You'll have an opporuntity to present these pix and brief remarks about them at the seminar.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</si>
</sst>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quot;$&quot;#,##0.00"/>
    <numFmt numFmtId="165" formatCode="&quot;$&quot;#,##0"/>
    <numFmt numFmtId="166" formatCode="0.0%"/>
    <numFmt numFmtId="167" formatCode="0.0"/>
    <numFmt numFmtId="168" formatCode="#,##0.0"/>
  </numFmts>
  <fonts count="6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0"/>
      <color theme="0"/>
      <name val="Calibri"/>
      <scheme val="minor"/>
    </font>
    <font>
      <b/>
      <sz val="18"/>
      <color theme="1"/>
      <name val="Calibri"/>
      <scheme val="minor"/>
    </font>
    <font>
      <sz val="10"/>
      <name val="Calibri"/>
      <scheme val="minor"/>
    </font>
    <font>
      <sz val="12"/>
      <name val="Calibri"/>
      <scheme val="minor"/>
    </font>
    <font>
      <sz val="11"/>
      <color rgb="FFFF0000"/>
      <name val="Calibri"/>
      <scheme val="minor"/>
    </font>
    <font>
      <b/>
      <sz val="11"/>
      <color rgb="FFFF0000"/>
      <name val="Calibri"/>
      <scheme val="minor"/>
    </font>
    <font>
      <sz val="10"/>
      <color indexed="8"/>
      <name val="Helvetica Neue"/>
    </font>
    <font>
      <sz val="10"/>
      <color indexed="8"/>
      <name val="Verdana"/>
    </font>
    <font>
      <b/>
      <sz val="11"/>
      <color indexed="9"/>
      <name val="Arial"/>
    </font>
    <font>
      <b/>
      <sz val="11"/>
      <color indexed="8"/>
      <name val="Arial"/>
    </font>
    <font>
      <sz val="11"/>
      <color indexed="8"/>
      <name val="Arial"/>
    </font>
    <font>
      <sz val="24"/>
      <color indexed="8"/>
      <name val="Zapf Dingbats"/>
    </font>
    <font>
      <sz val="9"/>
      <color indexed="8"/>
      <name val="Arial"/>
    </font>
    <font>
      <b/>
      <i/>
      <sz val="11"/>
      <color indexed="8"/>
      <name val="Arial"/>
    </font>
    <font>
      <b/>
      <i/>
      <sz val="9"/>
      <color indexed="8"/>
      <name val="Arial"/>
    </font>
    <font>
      <b/>
      <sz val="11"/>
      <color rgb="FF000000"/>
      <name val="Arial"/>
    </font>
    <font>
      <i/>
      <sz val="9"/>
      <color indexed="8"/>
      <name val="Arial"/>
    </font>
    <font>
      <i/>
      <sz val="11"/>
      <color indexed="8"/>
      <name val="Arial"/>
    </font>
    <font>
      <b/>
      <sz val="12"/>
      <color indexed="8"/>
      <name val="Arial"/>
    </font>
    <font>
      <sz val="11"/>
      <color indexed="9"/>
      <name val="Arial"/>
    </font>
    <font>
      <b/>
      <sz val="12"/>
      <name val="Calibri"/>
      <scheme val="minor"/>
    </font>
    <font>
      <sz val="18"/>
      <color theme="1"/>
      <name val="FM BlackCherryMoon BT Alt"/>
    </font>
    <font>
      <b/>
      <sz val="24"/>
      <color indexed="9"/>
      <name val="Menlo Bold"/>
    </font>
    <font>
      <b/>
      <sz val="6"/>
      <color indexed="9"/>
      <name val="Menlo Bold"/>
    </font>
    <font>
      <sz val="14"/>
      <color theme="1"/>
      <name val="Calibri"/>
      <scheme val="minor"/>
    </font>
    <font>
      <b/>
      <sz val="14"/>
      <color theme="1"/>
      <name val="Calibri"/>
      <scheme val="minor"/>
    </font>
    <font>
      <b/>
      <sz val="18"/>
      <color theme="0"/>
      <name val="Calibri"/>
      <scheme val="minor"/>
    </font>
    <font>
      <b/>
      <sz val="14"/>
      <color rgb="FF000000"/>
      <name val="Calibri"/>
      <scheme val="minor"/>
    </font>
    <font>
      <b/>
      <i/>
      <sz val="12"/>
      <color theme="0"/>
      <name val="Calibri"/>
      <scheme val="minor"/>
    </font>
    <font>
      <sz val="12"/>
      <color rgb="FF000000"/>
      <name val="Calibri"/>
      <family val="2"/>
      <scheme val="minor"/>
    </font>
    <font>
      <sz val="12"/>
      <color indexed="8"/>
      <name val="Arial"/>
    </font>
    <font>
      <sz val="12"/>
      <color indexed="8"/>
      <name val="Menlo Regular"/>
    </font>
    <font>
      <sz val="14"/>
      <color theme="1"/>
      <name val="FM BlackCherryMoon BT Alt"/>
    </font>
    <font>
      <i/>
      <sz val="10"/>
      <name val="Arial"/>
    </font>
    <font>
      <i/>
      <sz val="12"/>
      <color theme="0"/>
      <name val="Helvetica Neue"/>
    </font>
    <font>
      <i/>
      <sz val="11"/>
      <color indexed="9"/>
      <name val="Arial"/>
    </font>
    <font>
      <sz val="14"/>
      <color theme="0"/>
      <name val="Calibri"/>
      <scheme val="minor"/>
    </font>
    <font>
      <sz val="16"/>
      <color theme="0"/>
      <name val="Calibri"/>
      <scheme val="minor"/>
    </font>
    <font>
      <sz val="13"/>
      <name val="Calibri"/>
      <scheme val="minor"/>
    </font>
    <font>
      <b/>
      <sz val="12"/>
      <color rgb="FFFFFFFF"/>
      <name val="Calibri"/>
    </font>
    <font>
      <sz val="12"/>
      <name val="Calibri"/>
    </font>
    <font>
      <sz val="10"/>
      <color rgb="FFFFFFFF"/>
      <name val="Calibri"/>
    </font>
    <font>
      <sz val="10"/>
      <name val="Calibri"/>
    </font>
    <font>
      <sz val="9"/>
      <color indexed="81"/>
      <name val="Calibri"/>
      <family val="2"/>
    </font>
    <font>
      <b/>
      <sz val="9"/>
      <color indexed="81"/>
      <name val="Calibri"/>
      <family val="2"/>
    </font>
    <font>
      <b/>
      <sz val="18"/>
      <color rgb="FFFFFFFF"/>
      <name val="Calibri"/>
    </font>
    <font>
      <sz val="11"/>
      <color rgb="FF000000"/>
      <name val="Arial"/>
    </font>
    <font>
      <b/>
      <sz val="12"/>
      <color rgb="FF000000"/>
      <name val="Arial"/>
    </font>
    <font>
      <sz val="12"/>
      <color theme="0"/>
      <name val="Calibri"/>
      <family val="2"/>
      <charset val="128"/>
      <scheme val="minor"/>
    </font>
    <font>
      <b/>
      <sz val="14"/>
      <color theme="0"/>
      <name val="Calibri"/>
      <scheme val="minor"/>
    </font>
    <font>
      <i/>
      <sz val="12"/>
      <color rgb="FF000000"/>
      <name val="Calibri"/>
      <scheme val="minor"/>
    </font>
    <font>
      <i/>
      <sz val="14"/>
      <color theme="0"/>
      <name val="Calibri"/>
      <scheme val="minor"/>
    </font>
    <font>
      <i/>
      <sz val="13"/>
      <name val="Calibri"/>
      <scheme val="minor"/>
    </font>
    <font>
      <b/>
      <sz val="16"/>
      <color theme="0"/>
      <name val="Calibri"/>
      <scheme val="minor"/>
    </font>
    <font>
      <b/>
      <i/>
      <sz val="14"/>
      <color theme="0"/>
      <name val="Calibri"/>
      <scheme val="minor"/>
    </font>
    <font>
      <b/>
      <sz val="16"/>
      <color theme="1"/>
      <name val="Calibri"/>
      <scheme val="minor"/>
    </font>
    <font>
      <sz val="16"/>
      <color rgb="FFFF0000"/>
      <name val="Calibri"/>
      <scheme val="minor"/>
    </font>
    <font>
      <b/>
      <sz val="16"/>
      <color rgb="FFFF0000"/>
      <name val="Calibri"/>
      <scheme val="minor"/>
    </font>
    <font>
      <i/>
      <sz val="16"/>
      <color indexed="9"/>
      <name val="Arial"/>
    </font>
    <font>
      <b/>
      <u/>
      <sz val="18"/>
      <color theme="0"/>
      <name val="Calibri"/>
      <scheme val="minor"/>
    </font>
    <font>
      <b/>
      <sz val="12"/>
      <name val="Calibri"/>
    </font>
    <font>
      <b/>
      <sz val="14"/>
      <name val="Calibri"/>
      <scheme val="minor"/>
    </font>
    <font>
      <b/>
      <sz val="36"/>
      <color rgb="FF000000"/>
      <name val="Calibri"/>
      <scheme val="minor"/>
    </font>
    <font>
      <b/>
      <i/>
      <sz val="14"/>
      <color rgb="FFFF0000"/>
      <name val="Calibri"/>
      <scheme val="minor"/>
    </font>
  </fonts>
  <fills count="30">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rgb="FF800000"/>
        <bgColor indexed="64"/>
      </patternFill>
    </fill>
    <fill>
      <patternFill patternType="solid">
        <fgColor rgb="FF008000"/>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indexed="9"/>
        <bgColor auto="1"/>
      </patternFill>
    </fill>
    <fill>
      <patternFill patternType="solid">
        <fgColor indexed="8"/>
        <bgColor auto="1"/>
      </patternFill>
    </fill>
    <fill>
      <patternFill patternType="solid">
        <fgColor theme="6" tint="-0.499984740745262"/>
        <bgColor indexed="64"/>
      </patternFill>
    </fill>
    <fill>
      <patternFill patternType="solid">
        <fgColor theme="6" tint="0.39997558519241921"/>
        <bgColor indexed="64"/>
      </patternFill>
    </fill>
    <fill>
      <patternFill patternType="solid">
        <fgColor rgb="FFEE4F29"/>
        <bgColor indexed="64"/>
      </patternFill>
    </fill>
    <fill>
      <patternFill patternType="solid">
        <fgColor rgb="FFFEFFFF"/>
        <bgColor auto="1"/>
      </patternFill>
    </fill>
    <fill>
      <patternFill patternType="solid">
        <fgColor theme="0" tint="-0.499984740745262"/>
        <bgColor indexed="64"/>
      </patternFill>
    </fill>
    <fill>
      <patternFill patternType="solid">
        <fgColor rgb="FFFFFF00"/>
        <bgColor indexed="64"/>
      </patternFill>
    </fill>
    <fill>
      <patternFill patternType="solid">
        <fgColor rgb="FFFF6600"/>
        <bgColor rgb="FFFF6600"/>
      </patternFill>
    </fill>
    <fill>
      <patternFill patternType="solid">
        <fgColor rgb="FF000000"/>
        <bgColor rgb="FF000000"/>
      </patternFill>
    </fill>
    <fill>
      <patternFill patternType="solid">
        <fgColor rgb="FFD8D8D8"/>
        <bgColor rgb="FFD8D8D8"/>
      </patternFill>
    </fill>
    <fill>
      <patternFill patternType="solid">
        <fgColor rgb="FFFFFFFF"/>
        <bgColor rgb="FFFFFFFF"/>
      </patternFill>
    </fill>
    <fill>
      <patternFill patternType="solid">
        <fgColor theme="0"/>
        <bgColor rgb="FFFFFF00"/>
      </patternFill>
    </fill>
    <fill>
      <patternFill patternType="solid">
        <fgColor rgb="FF0C0C0C"/>
        <bgColor rgb="FF0C0C0C"/>
      </patternFill>
    </fill>
    <fill>
      <patternFill patternType="solid">
        <fgColor rgb="FFFF6600"/>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9" tint="0.39997558519241921"/>
        <bgColor rgb="FFFF6600"/>
      </patternFill>
    </fill>
    <fill>
      <patternFill patternType="solid">
        <fgColor theme="3" tint="0.39997558519241921"/>
        <bgColor indexed="64"/>
      </patternFill>
    </fill>
    <fill>
      <patternFill patternType="solid">
        <fgColor theme="3" tint="0.59999389629810485"/>
        <bgColor indexed="64"/>
      </patternFill>
    </fill>
  </fills>
  <borders count="101">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auto="1"/>
      </left>
      <right/>
      <top style="medium">
        <color auto="1"/>
      </top>
      <bottom style="medium">
        <color auto="1"/>
      </bottom>
      <diagonal/>
    </border>
    <border>
      <left style="thin">
        <color indexed="8"/>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8"/>
      </right>
      <top style="medium">
        <color indexed="8"/>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medium">
        <color auto="1"/>
      </right>
      <top/>
      <bottom style="thin">
        <color indexed="8"/>
      </bottom>
      <diagonal/>
    </border>
    <border>
      <left style="medium">
        <color auto="1"/>
      </left>
      <right/>
      <top style="thin">
        <color indexed="8"/>
      </top>
      <bottom style="medium">
        <color auto="1"/>
      </bottom>
      <diagonal/>
    </border>
    <border>
      <left style="medium">
        <color auto="1"/>
      </left>
      <right/>
      <top/>
      <bottom style="double">
        <color auto="1"/>
      </bottom>
      <diagonal/>
    </border>
    <border>
      <left/>
      <right/>
      <top/>
      <bottom style="double">
        <color auto="1"/>
      </bottom>
      <diagonal/>
    </border>
    <border>
      <left/>
      <right/>
      <top style="medium">
        <color auto="1"/>
      </top>
      <bottom style="medium">
        <color auto="1"/>
      </bottom>
      <diagonal/>
    </border>
    <border>
      <left/>
      <right style="thin">
        <color indexed="8"/>
      </right>
      <top style="medium">
        <color auto="1"/>
      </top>
      <bottom style="medium">
        <color auto="1"/>
      </bottom>
      <diagonal/>
    </border>
    <border>
      <left/>
      <right style="thin">
        <color indexed="8"/>
      </right>
      <top style="medium">
        <color indexed="8"/>
      </top>
      <bottom/>
      <diagonal/>
    </border>
    <border>
      <left style="thin">
        <color auto="1"/>
      </left>
      <right/>
      <top style="medium">
        <color indexed="8"/>
      </top>
      <bottom style="medium">
        <color auto="1"/>
      </bottom>
      <diagonal/>
    </border>
    <border>
      <left/>
      <right/>
      <top style="medium">
        <color indexed="8"/>
      </top>
      <bottom style="medium">
        <color auto="1"/>
      </bottom>
      <diagonal/>
    </border>
    <border>
      <left/>
      <right style="thin">
        <color auto="1"/>
      </right>
      <top style="medium">
        <color indexed="8"/>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style="medium">
        <color auto="1"/>
      </left>
      <right style="thin">
        <color indexed="8"/>
      </right>
      <top/>
      <bottom style="thin">
        <color indexed="8"/>
      </bottom>
      <diagonal/>
    </border>
    <border>
      <left/>
      <right style="medium">
        <color auto="1"/>
      </right>
      <top style="medium">
        <color auto="1"/>
      </top>
      <bottom style="medium">
        <color indexed="8"/>
      </bottom>
      <diagonal/>
    </border>
    <border>
      <left/>
      <right style="thin">
        <color indexed="8"/>
      </right>
      <top/>
      <bottom/>
      <diagonal/>
    </border>
    <border>
      <left style="thin">
        <color indexed="8"/>
      </left>
      <right style="thin">
        <color indexed="8"/>
      </right>
      <top style="medium">
        <color auto="1"/>
      </top>
      <bottom/>
      <diagonal/>
    </border>
    <border>
      <left style="thin">
        <color indexed="8"/>
      </left>
      <right style="thin">
        <color indexed="8"/>
      </right>
      <top/>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style="medium">
        <color auto="1"/>
      </left>
      <right/>
      <top style="medium">
        <color indexed="8"/>
      </top>
      <bottom style="medium">
        <color auto="1"/>
      </bottom>
      <diagonal/>
    </border>
    <border>
      <left/>
      <right style="thin">
        <color indexed="8"/>
      </right>
      <top style="medium">
        <color indexed="8"/>
      </top>
      <bottom style="medium">
        <color auto="1"/>
      </bottom>
      <diagonal/>
    </border>
    <border>
      <left style="thin">
        <color auto="1"/>
      </left>
      <right/>
      <top style="medium">
        <color auto="1"/>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indexed="8"/>
      </left>
      <right style="medium">
        <color auto="1"/>
      </right>
      <top style="medium">
        <color auto="1"/>
      </top>
      <bottom/>
      <diagonal/>
    </border>
    <border>
      <left style="thin">
        <color indexed="8"/>
      </left>
      <right style="medium">
        <color auto="1"/>
      </right>
      <top/>
      <bottom/>
      <diagonal/>
    </border>
    <border>
      <left style="thin">
        <color indexed="8"/>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rgb="FF000000"/>
      </right>
      <top/>
      <bottom/>
      <diagonal/>
    </border>
    <border>
      <left style="thin">
        <color rgb="FF000000"/>
      </left>
      <right style="medium">
        <color auto="1"/>
      </right>
      <top/>
      <bottom/>
      <diagonal/>
    </border>
    <border>
      <left style="medium">
        <color auto="1"/>
      </left>
      <right style="thin">
        <color rgb="FF000000"/>
      </right>
      <top/>
      <bottom style="thin">
        <color rgb="FF000000"/>
      </bottom>
      <diagonal/>
    </border>
    <border>
      <left style="thin">
        <color rgb="FF000000"/>
      </left>
      <right style="medium">
        <color auto="1"/>
      </right>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style="medium">
        <color auto="1"/>
      </right>
      <top/>
      <bottom style="double">
        <color auto="1"/>
      </bottom>
      <diagonal/>
    </border>
    <border>
      <left style="thin">
        <color auto="1"/>
      </left>
      <right/>
      <top/>
      <bottom/>
      <diagonal/>
    </border>
    <border>
      <left style="thin">
        <color auto="1"/>
      </left>
      <right/>
      <top/>
      <bottom style="double">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s>
  <cellStyleXfs count="89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Protection="0">
      <alignment vertical="top" wrapText="1"/>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50">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Font="1" applyAlignment="1">
      <alignment vertical="center"/>
    </xf>
    <xf numFmtId="0" fontId="0" fillId="0" borderId="5" xfId="0" applyBorder="1" applyAlignment="1">
      <alignment vertical="center"/>
    </xf>
    <xf numFmtId="0" fontId="0" fillId="0" borderId="0" xfId="0" applyBorder="1" applyAlignment="1">
      <alignment horizontal="center" vertical="center"/>
    </xf>
    <xf numFmtId="10" fontId="0" fillId="2" borderId="0" xfId="0" applyNumberFormat="1" applyFill="1" applyBorder="1" applyAlignment="1">
      <alignment horizontal="center" vertical="center"/>
    </xf>
    <xf numFmtId="1" fontId="0" fillId="2" borderId="0" xfId="0" applyNumberFormat="1" applyFill="1" applyBorder="1" applyAlignment="1">
      <alignment horizontal="center" vertical="center"/>
    </xf>
    <xf numFmtId="165" fontId="0" fillId="2" borderId="0" xfId="0" applyNumberFormat="1" applyFill="1" applyBorder="1" applyAlignment="1">
      <alignment horizontal="center" vertical="center"/>
    </xf>
    <xf numFmtId="165" fontId="0" fillId="0" borderId="0" xfId="0" applyNumberFormat="1" applyBorder="1" applyAlignment="1">
      <alignment horizontal="center" vertical="center"/>
    </xf>
    <xf numFmtId="0" fontId="1" fillId="0" borderId="7" xfId="0" applyFont="1" applyBorder="1" applyAlignment="1">
      <alignment vertical="center"/>
    </xf>
    <xf numFmtId="1"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0" fillId="0" borderId="9" xfId="0" applyBorder="1" applyAlignment="1">
      <alignment horizontal="center" vertical="center"/>
    </xf>
    <xf numFmtId="165" fontId="0" fillId="3" borderId="9" xfId="0" applyNumberFormat="1" applyFill="1" applyBorder="1" applyAlignment="1">
      <alignment horizontal="center" vertical="center"/>
    </xf>
    <xf numFmtId="0" fontId="0" fillId="2" borderId="9" xfId="0" applyFill="1" applyBorder="1" applyAlignment="1">
      <alignment horizontal="center" vertical="center"/>
    </xf>
    <xf numFmtId="10" fontId="0" fillId="2" borderId="9" xfId="0" applyNumberFormat="1" applyFill="1" applyBorder="1" applyAlignment="1">
      <alignment horizontal="center" vertical="center"/>
    </xf>
    <xf numFmtId="10" fontId="0" fillId="0" borderId="9" xfId="0" applyNumberFormat="1" applyBorder="1" applyAlignment="1">
      <alignment horizontal="center" vertical="center"/>
    </xf>
    <xf numFmtId="165" fontId="0" fillId="2" borderId="9" xfId="0" applyNumberFormat="1" applyFill="1" applyBorder="1" applyAlignment="1">
      <alignment horizontal="center" vertical="center"/>
    </xf>
    <xf numFmtId="3" fontId="0" fillId="0" borderId="9" xfId="0" applyNumberFormat="1" applyBorder="1" applyAlignment="1">
      <alignment horizontal="center" vertical="center"/>
    </xf>
    <xf numFmtId="1" fontId="0" fillId="2" borderId="9" xfId="0" applyNumberFormat="1" applyFill="1" applyBorder="1" applyAlignment="1">
      <alignment horizontal="center" vertical="center"/>
    </xf>
    <xf numFmtId="164" fontId="0" fillId="2" borderId="9" xfId="0" applyNumberFormat="1" applyFill="1" applyBorder="1" applyAlignment="1">
      <alignment horizontal="center" vertical="center"/>
    </xf>
    <xf numFmtId="165" fontId="0" fillId="7" borderId="9" xfId="0" applyNumberFormat="1" applyFill="1" applyBorder="1" applyAlignment="1">
      <alignment horizontal="center" vertical="center"/>
    </xf>
    <xf numFmtId="10" fontId="0" fillId="7" borderId="9" xfId="0" applyNumberFormat="1" applyFill="1" applyBorder="1" applyAlignment="1">
      <alignment horizontal="center" vertical="center"/>
    </xf>
    <xf numFmtId="2" fontId="0" fillId="2" borderId="9" xfId="0" applyNumberFormat="1" applyFill="1" applyBorder="1" applyAlignment="1">
      <alignment horizontal="center" vertical="center"/>
    </xf>
    <xf numFmtId="0" fontId="0" fillId="0" borderId="10" xfId="0" applyBorder="1" applyAlignment="1">
      <alignment vertical="center"/>
    </xf>
    <xf numFmtId="165" fontId="0" fillId="3" borderId="12" xfId="0" applyNumberFormat="1" applyFill="1" applyBorder="1" applyAlignment="1">
      <alignment horizontal="center" vertical="center"/>
    </xf>
    <xf numFmtId="0" fontId="0" fillId="0" borderId="13" xfId="0" applyBorder="1" applyAlignment="1">
      <alignment vertical="center"/>
    </xf>
    <xf numFmtId="165" fontId="0" fillId="7" borderId="14" xfId="0" applyNumberFormat="1" applyFill="1" applyBorder="1" applyAlignment="1">
      <alignment horizontal="center" vertical="center"/>
    </xf>
    <xf numFmtId="0" fontId="12" fillId="0" borderId="0" xfId="229" applyNumberFormat="1" applyFont="1" applyAlignment="1"/>
    <xf numFmtId="49" fontId="16" fillId="9" borderId="17" xfId="229" applyNumberFormat="1" applyFont="1" applyFill="1" applyBorder="1" applyAlignment="1">
      <alignment horizontal="center" vertical="center" wrapText="1" readingOrder="1"/>
    </xf>
    <xf numFmtId="49" fontId="17" fillId="9" borderId="17" xfId="229" applyNumberFormat="1" applyFont="1" applyFill="1" applyBorder="1" applyAlignment="1">
      <alignment vertical="center" wrapText="1"/>
    </xf>
    <xf numFmtId="0" fontId="15" fillId="9" borderId="17" xfId="229" applyNumberFormat="1" applyFont="1" applyFill="1" applyBorder="1" applyAlignment="1">
      <alignment horizontal="center" vertical="center"/>
    </xf>
    <xf numFmtId="164" fontId="15" fillId="9" borderId="17" xfId="229" applyNumberFormat="1" applyFont="1" applyFill="1" applyBorder="1" applyAlignment="1">
      <alignment horizontal="center" vertical="center"/>
    </xf>
    <xf numFmtId="0" fontId="17" fillId="9" borderId="17" xfId="229" applyFont="1" applyFill="1" applyBorder="1" applyAlignment="1">
      <alignment vertical="center" wrapText="1"/>
    </xf>
    <xf numFmtId="0" fontId="17" fillId="10" borderId="17" xfId="229" applyFont="1" applyFill="1" applyBorder="1" applyAlignment="1">
      <alignment vertical="center" wrapText="1"/>
    </xf>
    <xf numFmtId="0" fontId="15" fillId="10" borderId="17" xfId="229" applyFont="1" applyFill="1" applyBorder="1" applyAlignment="1">
      <alignment horizontal="center" vertical="center"/>
    </xf>
    <xf numFmtId="167" fontId="15" fillId="10" borderId="17" xfId="229" applyNumberFormat="1" applyFont="1" applyFill="1" applyBorder="1" applyAlignment="1">
      <alignment horizontal="center" vertical="center"/>
    </xf>
    <xf numFmtId="164" fontId="15" fillId="10" borderId="17" xfId="229" applyNumberFormat="1" applyFont="1" applyFill="1" applyBorder="1" applyAlignment="1">
      <alignment horizontal="center" vertical="center"/>
    </xf>
    <xf numFmtId="9" fontId="15" fillId="10" borderId="17" xfId="229" applyNumberFormat="1" applyFont="1" applyFill="1" applyBorder="1" applyAlignment="1">
      <alignment horizontal="center" vertical="center"/>
    </xf>
    <xf numFmtId="2" fontId="15" fillId="10" borderId="17" xfId="229" applyNumberFormat="1" applyFont="1" applyFill="1" applyBorder="1" applyAlignment="1">
      <alignment horizontal="center" vertical="center"/>
    </xf>
    <xf numFmtId="0" fontId="16" fillId="9" borderId="17" xfId="229" applyFont="1" applyFill="1" applyBorder="1" applyAlignment="1">
      <alignment horizontal="center" vertical="center" wrapText="1" readingOrder="1"/>
    </xf>
    <xf numFmtId="10" fontId="21" fillId="9" borderId="17" xfId="229" applyNumberFormat="1" applyFont="1" applyFill="1" applyBorder="1" applyAlignment="1">
      <alignment vertical="center" wrapText="1"/>
    </xf>
    <xf numFmtId="0" fontId="15" fillId="9" borderId="17" xfId="229" applyFont="1" applyFill="1" applyBorder="1" applyAlignment="1">
      <alignment horizontal="center" vertical="center"/>
    </xf>
    <xf numFmtId="6" fontId="20" fillId="0" borderId="0" xfId="229" applyNumberFormat="1" applyFont="1" applyBorder="1" applyAlignment="1">
      <alignment horizontal="center" vertical="center" wrapText="1"/>
    </xf>
    <xf numFmtId="0" fontId="21" fillId="9" borderId="17" xfId="229" applyFont="1" applyFill="1" applyBorder="1" applyAlignment="1">
      <alignment vertical="center" wrapText="1"/>
    </xf>
    <xf numFmtId="49" fontId="21" fillId="9" borderId="17" xfId="229" applyNumberFormat="1" applyFont="1" applyFill="1" applyBorder="1" applyAlignment="1">
      <alignment vertical="center" wrapText="1"/>
    </xf>
    <xf numFmtId="0" fontId="11" fillId="0" borderId="0" xfId="229" applyFont="1" applyAlignment="1">
      <alignment vertical="top" wrapText="1"/>
    </xf>
    <xf numFmtId="49" fontId="13" fillId="3" borderId="16" xfId="0" applyNumberFormat="1" applyFont="1" applyFill="1" applyBorder="1" applyAlignment="1">
      <alignment horizontal="center" vertical="center" wrapText="1"/>
    </xf>
    <xf numFmtId="0" fontId="15" fillId="2" borderId="17" xfId="229" applyNumberFormat="1" applyFont="1" applyFill="1" applyBorder="1" applyAlignment="1">
      <alignment horizontal="center" vertical="center"/>
    </xf>
    <xf numFmtId="167" fontId="15" fillId="2" borderId="17" xfId="229" applyNumberFormat="1" applyFont="1" applyFill="1" applyBorder="1" applyAlignment="1">
      <alignment horizontal="center" vertical="center"/>
    </xf>
    <xf numFmtId="9" fontId="15" fillId="2" borderId="17" xfId="229" applyNumberFormat="1" applyFont="1" applyFill="1" applyBorder="1" applyAlignment="1">
      <alignment horizontal="center" vertical="center"/>
    </xf>
    <xf numFmtId="2" fontId="15" fillId="2" borderId="17" xfId="229" applyNumberFormat="1" applyFont="1" applyFill="1" applyBorder="1" applyAlignment="1">
      <alignment horizontal="center" vertical="center"/>
    </xf>
    <xf numFmtId="9" fontId="14" fillId="2" borderId="17" xfId="229" applyNumberFormat="1" applyFont="1" applyFill="1" applyBorder="1" applyAlignment="1">
      <alignment horizontal="center" vertical="center"/>
    </xf>
    <xf numFmtId="2" fontId="14" fillId="2" borderId="17" xfId="229" applyNumberFormat="1" applyFont="1" applyFill="1" applyBorder="1" applyAlignment="1">
      <alignment horizontal="center" vertical="center"/>
    </xf>
    <xf numFmtId="1" fontId="19" fillId="2" borderId="17" xfId="229" applyNumberFormat="1" applyFont="1" applyFill="1" applyBorder="1" applyAlignment="1">
      <alignment vertical="center" wrapText="1"/>
    </xf>
    <xf numFmtId="0" fontId="18" fillId="2" borderId="17" xfId="229" applyNumberFormat="1" applyFont="1" applyFill="1" applyBorder="1" applyAlignment="1">
      <alignment horizontal="center" vertical="center"/>
    </xf>
    <xf numFmtId="0" fontId="18" fillId="2" borderId="18" xfId="229" applyNumberFormat="1" applyFont="1" applyFill="1" applyBorder="1" applyAlignment="1">
      <alignment horizontal="center" vertical="center"/>
    </xf>
    <xf numFmtId="0" fontId="19" fillId="2" borderId="17" xfId="229" applyFont="1" applyFill="1" applyBorder="1" applyAlignment="1">
      <alignment vertical="center" wrapText="1"/>
    </xf>
    <xf numFmtId="49" fontId="13" fillId="3" borderId="16" xfId="0" applyNumberFormat="1" applyFont="1" applyFill="1" applyBorder="1" applyAlignment="1">
      <alignment horizontal="right" vertical="center" wrapText="1"/>
    </xf>
    <xf numFmtId="0" fontId="18" fillId="2" borderId="19" xfId="229" applyNumberFormat="1" applyFont="1" applyFill="1" applyBorder="1" applyAlignment="1">
      <alignment horizontal="center" vertical="center"/>
    </xf>
    <xf numFmtId="0" fontId="15" fillId="10" borderId="20" xfId="229" applyFont="1" applyFill="1" applyBorder="1" applyAlignment="1">
      <alignment horizontal="center" vertical="center"/>
    </xf>
    <xf numFmtId="49" fontId="24" fillId="3" borderId="22" xfId="0" applyNumberFormat="1" applyFont="1" applyFill="1" applyBorder="1" applyAlignment="1">
      <alignment horizontal="left" vertical="center" wrapText="1"/>
    </xf>
    <xf numFmtId="9" fontId="15" fillId="10" borderId="20" xfId="229" applyNumberFormat="1" applyFont="1" applyFill="1" applyBorder="1" applyAlignment="1">
      <alignment horizontal="center" vertical="center"/>
    </xf>
    <xf numFmtId="2" fontId="15" fillId="10" borderId="20" xfId="229" applyNumberFormat="1" applyFont="1" applyFill="1" applyBorder="1" applyAlignment="1">
      <alignment horizontal="center" vertical="center"/>
    </xf>
    <xf numFmtId="1" fontId="18" fillId="2" borderId="17" xfId="229" applyNumberFormat="1" applyFont="1" applyFill="1" applyBorder="1" applyAlignment="1">
      <alignment horizontal="center" vertical="center"/>
    </xf>
    <xf numFmtId="49" fontId="13" fillId="3" borderId="24" xfId="0" applyNumberFormat="1" applyFont="1" applyFill="1" applyBorder="1" applyAlignment="1">
      <alignment horizontal="left" vertical="center" wrapText="1"/>
    </xf>
    <xf numFmtId="49" fontId="14" fillId="9" borderId="25" xfId="229" applyNumberFormat="1" applyFont="1" applyFill="1" applyBorder="1" applyAlignment="1">
      <alignment horizontal="left" vertical="center" wrapText="1"/>
    </xf>
    <xf numFmtId="49" fontId="15" fillId="9" borderId="25" xfId="229" applyNumberFormat="1" applyFont="1" applyFill="1" applyBorder="1" applyAlignment="1">
      <alignment horizontal="left" vertical="center" wrapText="1"/>
    </xf>
    <xf numFmtId="2" fontId="15" fillId="2" borderId="26" xfId="229" applyNumberFormat="1" applyFont="1" applyFill="1" applyBorder="1" applyAlignment="1">
      <alignment horizontal="center" vertical="center"/>
    </xf>
    <xf numFmtId="49" fontId="18" fillId="2" borderId="25" xfId="229" applyNumberFormat="1" applyFont="1" applyFill="1" applyBorder="1" applyAlignment="1">
      <alignment horizontal="left" vertical="center" wrapText="1"/>
    </xf>
    <xf numFmtId="0" fontId="15" fillId="10" borderId="25" xfId="229" applyFont="1" applyFill="1" applyBorder="1" applyAlignment="1">
      <alignment horizontal="left" vertical="center" wrapText="1"/>
    </xf>
    <xf numFmtId="2" fontId="15" fillId="10" borderId="27" xfId="229" applyNumberFormat="1" applyFont="1" applyFill="1" applyBorder="1" applyAlignment="1">
      <alignment horizontal="center" vertical="center"/>
    </xf>
    <xf numFmtId="2" fontId="14" fillId="2" borderId="26" xfId="229" applyNumberFormat="1" applyFont="1" applyFill="1" applyBorder="1" applyAlignment="1">
      <alignment horizontal="center" vertical="center"/>
    </xf>
    <xf numFmtId="10" fontId="18" fillId="2" borderId="26" xfId="229" applyNumberFormat="1" applyFont="1" applyFill="1" applyBorder="1" applyAlignment="1">
      <alignment horizontal="center" vertical="center"/>
    </xf>
    <xf numFmtId="2" fontId="15" fillId="10" borderId="26" xfId="229" applyNumberFormat="1" applyFont="1" applyFill="1" applyBorder="1" applyAlignment="1">
      <alignment horizontal="center" vertical="center"/>
    </xf>
    <xf numFmtId="0" fontId="12" fillId="0" borderId="0" xfId="229" applyNumberFormat="1" applyFont="1" applyBorder="1" applyAlignment="1"/>
    <xf numFmtId="0" fontId="0" fillId="0" borderId="30" xfId="0" applyBorder="1" applyAlignment="1">
      <alignment horizontal="center" vertical="center"/>
    </xf>
    <xf numFmtId="165" fontId="0" fillId="0" borderId="30" xfId="0" applyNumberFormat="1" applyBorder="1" applyAlignment="1">
      <alignment horizontal="center" vertical="center"/>
    </xf>
    <xf numFmtId="10" fontId="0" fillId="2" borderId="30" xfId="0" applyNumberFormat="1" applyFill="1" applyBorder="1" applyAlignment="1">
      <alignment horizontal="center" vertical="center"/>
    </xf>
    <xf numFmtId="0" fontId="0" fillId="2" borderId="0" xfId="0" applyNumberFormat="1" applyFill="1" applyBorder="1" applyAlignment="1">
      <alignment horizontal="center" vertical="center"/>
    </xf>
    <xf numFmtId="0" fontId="6" fillId="0" borderId="3" xfId="0" applyFont="1" applyBorder="1" applyAlignment="1">
      <alignment vertical="center" wrapText="1"/>
    </xf>
    <xf numFmtId="0" fontId="0" fillId="0" borderId="29" xfId="0" applyBorder="1" applyAlignment="1">
      <alignment vertical="center"/>
    </xf>
    <xf numFmtId="0" fontId="25" fillId="12" borderId="0" xfId="0" applyFont="1" applyFill="1" applyBorder="1" applyAlignment="1">
      <alignment horizontal="center" vertical="center" wrapText="1"/>
    </xf>
    <xf numFmtId="0" fontId="7" fillId="12" borderId="0" xfId="0" applyFont="1" applyFill="1" applyBorder="1" applyAlignment="1">
      <alignment horizontal="center" vertical="center"/>
    </xf>
    <xf numFmtId="1" fontId="0" fillId="2" borderId="30" xfId="0" applyNumberFormat="1" applyFill="1" applyBorder="1" applyAlignment="1">
      <alignment horizontal="center" vertical="center"/>
    </xf>
    <xf numFmtId="165" fontId="0" fillId="2" borderId="30" xfId="0" applyNumberFormat="1" applyFill="1" applyBorder="1" applyAlignment="1">
      <alignment horizontal="center" vertical="center"/>
    </xf>
    <xf numFmtId="0" fontId="18" fillId="2" borderId="22" xfId="229" applyNumberFormat="1" applyFont="1" applyFill="1" applyBorder="1" applyAlignment="1">
      <alignment horizontal="center" vertical="center"/>
    </xf>
    <xf numFmtId="49" fontId="27" fillId="3" borderId="16" xfId="0" applyNumberFormat="1" applyFont="1" applyFill="1" applyBorder="1" applyAlignment="1">
      <alignment horizontal="center" vertical="center" wrapText="1"/>
    </xf>
    <xf numFmtId="0" fontId="1" fillId="0" borderId="0" xfId="0" applyFont="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6" fillId="0" borderId="0" xfId="0" applyFont="1" applyAlignment="1">
      <alignment horizontal="center" vertical="center"/>
    </xf>
    <xf numFmtId="0" fontId="0" fillId="2" borderId="30" xfId="0" applyNumberFormat="1" applyFill="1" applyBorder="1" applyAlignment="1">
      <alignment horizontal="center" vertical="center"/>
    </xf>
    <xf numFmtId="0" fontId="0" fillId="2" borderId="6" xfId="0" applyFill="1" applyBorder="1" applyAlignment="1">
      <alignment horizontal="center" vertical="center"/>
    </xf>
    <xf numFmtId="10" fontId="1" fillId="2" borderId="1" xfId="0" applyNumberFormat="1" applyFont="1" applyFill="1" applyBorder="1" applyAlignment="1">
      <alignment horizontal="center" vertical="center"/>
    </xf>
    <xf numFmtId="1" fontId="1" fillId="8" borderId="8"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4" fontId="7" fillId="2" borderId="8" xfId="0" applyNumberFormat="1" applyFont="1" applyFill="1" applyBorder="1" applyAlignment="1">
      <alignment horizontal="center" vertical="center"/>
    </xf>
    <xf numFmtId="0" fontId="6" fillId="0" borderId="0" xfId="0" applyFont="1" applyAlignment="1">
      <alignment vertical="center"/>
    </xf>
    <xf numFmtId="0" fontId="30" fillId="0" borderId="5" xfId="0" applyFont="1" applyBorder="1" applyAlignment="1">
      <alignment horizontal="left" vertical="center"/>
    </xf>
    <xf numFmtId="0" fontId="6" fillId="0" borderId="0" xfId="0" applyFont="1" applyBorder="1" applyAlignment="1">
      <alignment horizontal="center" vertical="center"/>
    </xf>
    <xf numFmtId="0" fontId="30" fillId="0" borderId="7" xfId="0" applyFont="1" applyBorder="1" applyAlignment="1">
      <alignment horizontal="left" vertical="center"/>
    </xf>
    <xf numFmtId="0" fontId="30" fillId="0" borderId="5" xfId="0" applyFont="1" applyBorder="1" applyAlignment="1">
      <alignment horizontal="center" vertical="center"/>
    </xf>
    <xf numFmtId="0" fontId="32" fillId="0" borderId="5" xfId="0" applyFont="1" applyBorder="1" applyAlignment="1">
      <alignment horizontal="center" vertical="center"/>
    </xf>
    <xf numFmtId="0" fontId="6" fillId="0" borderId="0" xfId="0" applyFont="1" applyBorder="1" applyAlignment="1">
      <alignment vertical="center" wrapText="1"/>
    </xf>
    <xf numFmtId="0" fontId="29" fillId="0" borderId="6" xfId="0" applyFont="1" applyBorder="1" applyAlignment="1">
      <alignment horizontal="left" vertical="center"/>
    </xf>
    <xf numFmtId="0" fontId="34" fillId="0" borderId="0" xfId="0" applyFont="1" applyAlignment="1">
      <alignment horizontal="left" vertical="center"/>
    </xf>
    <xf numFmtId="0" fontId="0" fillId="7" borderId="9" xfId="0" applyFill="1" applyBorder="1" applyAlignment="1">
      <alignment horizontal="center" vertical="center"/>
    </xf>
    <xf numFmtId="3" fontId="0" fillId="7" borderId="9" xfId="0" applyNumberFormat="1" applyFill="1" applyBorder="1" applyAlignment="1">
      <alignment horizontal="center" vertical="center"/>
    </xf>
    <xf numFmtId="1" fontId="0" fillId="7" borderId="9" xfId="0" applyNumberFormat="1" applyFill="1" applyBorder="1" applyAlignment="1">
      <alignment horizontal="center" vertical="center"/>
    </xf>
    <xf numFmtId="0" fontId="8" fillId="0" borderId="9" xfId="0" applyFont="1" applyBorder="1" applyAlignment="1">
      <alignment horizontal="center" vertical="center"/>
    </xf>
    <xf numFmtId="165" fontId="0" fillId="3" borderId="14" xfId="0" applyNumberFormat="1" applyFill="1" applyBorder="1" applyAlignment="1">
      <alignment horizontal="center" vertical="center"/>
    </xf>
    <xf numFmtId="0" fontId="0" fillId="0" borderId="13" xfId="0" applyFont="1" applyBorder="1" applyAlignment="1">
      <alignment vertical="center"/>
    </xf>
    <xf numFmtId="0" fontId="4" fillId="4" borderId="41" xfId="0" applyFont="1" applyFill="1" applyBorder="1" applyAlignment="1">
      <alignment horizontal="center" vertical="center"/>
    </xf>
    <xf numFmtId="0" fontId="5" fillId="4" borderId="41" xfId="0" applyFont="1" applyFill="1" applyBorder="1" applyAlignment="1">
      <alignment horizontal="center" vertical="center"/>
    </xf>
    <xf numFmtId="14" fontId="0" fillId="0" borderId="42" xfId="0" applyNumberFormat="1" applyBorder="1" applyAlignment="1">
      <alignment horizontal="center" vertical="center"/>
    </xf>
    <xf numFmtId="14" fontId="7" fillId="2" borderId="11" xfId="0" applyNumberFormat="1" applyFont="1" applyFill="1" applyBorder="1" applyAlignment="1">
      <alignment horizontal="center" vertical="center"/>
    </xf>
    <xf numFmtId="0" fontId="4" fillId="5" borderId="15" xfId="0" applyFont="1" applyFill="1" applyBorder="1" applyAlignment="1">
      <alignment horizontal="center" vertical="center"/>
    </xf>
    <xf numFmtId="0" fontId="5" fillId="5" borderId="41" xfId="0" applyFont="1" applyFill="1" applyBorder="1" applyAlignment="1">
      <alignment horizontal="center" vertical="center"/>
    </xf>
    <xf numFmtId="0" fontId="29" fillId="0" borderId="0" xfId="0" applyFont="1" applyBorder="1" applyAlignment="1">
      <alignment horizontal="left" vertical="center"/>
    </xf>
    <xf numFmtId="0" fontId="29" fillId="0" borderId="1" xfId="0" applyFont="1" applyBorder="1" applyAlignment="1">
      <alignment horizontal="left" vertical="center"/>
    </xf>
    <xf numFmtId="0" fontId="29" fillId="0" borderId="8" xfId="0" applyFont="1" applyBorder="1" applyAlignment="1">
      <alignment horizontal="left" vertical="center"/>
    </xf>
    <xf numFmtId="49" fontId="14" fillId="9" borderId="45" xfId="229" applyNumberFormat="1" applyFont="1" applyFill="1" applyBorder="1" applyAlignment="1">
      <alignment horizontal="left" vertical="center" wrapText="1"/>
    </xf>
    <xf numFmtId="0" fontId="12" fillId="7" borderId="0" xfId="229" applyNumberFormat="1" applyFont="1" applyFill="1" applyAlignment="1"/>
    <xf numFmtId="0" fontId="4" fillId="6" borderId="21" xfId="0" applyFont="1" applyFill="1" applyBorder="1" applyAlignment="1">
      <alignment horizontal="right" vertical="center"/>
    </xf>
    <xf numFmtId="164" fontId="18" fillId="2" borderId="17" xfId="229" applyNumberFormat="1" applyFont="1" applyFill="1" applyBorder="1" applyAlignment="1">
      <alignment horizontal="center" vertical="center"/>
    </xf>
    <xf numFmtId="9" fontId="15" fillId="2" borderId="20" xfId="229" applyNumberFormat="1" applyFont="1" applyFill="1" applyBorder="1" applyAlignment="1">
      <alignment horizontal="center" vertical="center"/>
    </xf>
    <xf numFmtId="2" fontId="15" fillId="2" borderId="20" xfId="229" applyNumberFormat="1" applyFont="1" applyFill="1" applyBorder="1" applyAlignment="1">
      <alignment horizontal="center" vertical="center"/>
    </xf>
    <xf numFmtId="2" fontId="15" fillId="2" borderId="27" xfId="229" applyNumberFormat="1" applyFont="1" applyFill="1" applyBorder="1" applyAlignment="1">
      <alignment horizontal="center" vertical="center"/>
    </xf>
    <xf numFmtId="167" fontId="18" fillId="2" borderId="18" xfId="229" applyNumberFormat="1" applyFont="1" applyFill="1" applyBorder="1" applyAlignment="1">
      <alignment horizontal="center" vertical="center"/>
    </xf>
    <xf numFmtId="49" fontId="15" fillId="14" borderId="25" xfId="0" applyNumberFormat="1" applyFont="1" applyFill="1" applyBorder="1" applyAlignment="1">
      <alignment horizontal="left" vertical="center" wrapText="1"/>
    </xf>
    <xf numFmtId="165" fontId="15" fillId="2" borderId="26" xfId="229" applyNumberFormat="1" applyFont="1" applyFill="1" applyBorder="1" applyAlignment="1">
      <alignment horizontal="center" vertical="center"/>
    </xf>
    <xf numFmtId="49" fontId="22" fillId="14" borderId="25" xfId="0" applyNumberFormat="1" applyFont="1" applyFill="1" applyBorder="1" applyAlignment="1">
      <alignment horizontal="left" vertical="center" wrapText="1"/>
    </xf>
    <xf numFmtId="165" fontId="18" fillId="2" borderId="26" xfId="229" applyNumberFormat="1" applyFont="1" applyFill="1" applyBorder="1" applyAlignment="1">
      <alignment horizontal="center" vertical="center"/>
    </xf>
    <xf numFmtId="165" fontId="15" fillId="10" borderId="26" xfId="229" applyNumberFormat="1" applyFont="1" applyFill="1" applyBorder="1" applyAlignment="1">
      <alignment horizontal="center" vertical="center"/>
    </xf>
    <xf numFmtId="49" fontId="14" fillId="14" borderId="25" xfId="0" applyNumberFormat="1" applyFont="1" applyFill="1" applyBorder="1" applyAlignment="1">
      <alignment horizontal="left" vertical="center" wrapText="1"/>
    </xf>
    <xf numFmtId="14" fontId="0" fillId="7" borderId="42" xfId="0" applyNumberFormat="1" applyFill="1" applyBorder="1" applyAlignment="1">
      <alignment horizontal="center" vertical="center"/>
    </xf>
    <xf numFmtId="1" fontId="0" fillId="0" borderId="9" xfId="0" applyNumberFormat="1" applyBorder="1" applyAlignment="1">
      <alignment horizontal="center" vertical="center"/>
    </xf>
    <xf numFmtId="9" fontId="15" fillId="9" borderId="45" xfId="229" applyNumberFormat="1" applyFont="1" applyFill="1" applyBorder="1" applyAlignment="1">
      <alignment horizontal="center" vertical="center"/>
    </xf>
    <xf numFmtId="9" fontId="15" fillId="9" borderId="25" xfId="229" applyNumberFormat="1" applyFont="1" applyFill="1" applyBorder="1" applyAlignment="1">
      <alignment horizontal="center" vertical="center"/>
    </xf>
    <xf numFmtId="9" fontId="15" fillId="10" borderId="45" xfId="229" applyNumberFormat="1" applyFont="1" applyFill="1" applyBorder="1" applyAlignment="1">
      <alignment horizontal="center" vertical="center"/>
    </xf>
    <xf numFmtId="49" fontId="13" fillId="3" borderId="24" xfId="0" applyNumberFormat="1" applyFont="1" applyFill="1" applyBorder="1" applyAlignment="1">
      <alignment horizontal="right" vertical="center" wrapText="1"/>
    </xf>
    <xf numFmtId="9" fontId="15" fillId="10" borderId="25" xfId="229" applyNumberFormat="1" applyFont="1" applyFill="1" applyBorder="1" applyAlignment="1">
      <alignment horizontal="center" vertical="center"/>
    </xf>
    <xf numFmtId="0" fontId="12" fillId="15" borderId="0" xfId="229" applyNumberFormat="1" applyFont="1" applyFill="1" applyAlignment="1"/>
    <xf numFmtId="0" fontId="12" fillId="15" borderId="0" xfId="229" applyNumberFormat="1" applyFont="1" applyFill="1" applyBorder="1" applyAlignment="1"/>
    <xf numFmtId="0" fontId="29" fillId="0" borderId="0" xfId="0" applyFont="1" applyAlignment="1">
      <alignment horizontal="left" vertical="center"/>
    </xf>
    <xf numFmtId="0" fontId="29" fillId="0" borderId="0" xfId="0" applyFont="1" applyBorder="1" applyAlignment="1">
      <alignment horizontal="center" vertical="center"/>
    </xf>
    <xf numFmtId="0" fontId="30" fillId="2" borderId="7" xfId="0" applyFont="1" applyFill="1" applyBorder="1" applyAlignment="1">
      <alignment horizontal="center" vertical="center"/>
    </xf>
    <xf numFmtId="0" fontId="0" fillId="0" borderId="5" xfId="0" applyFont="1" applyBorder="1" applyAlignment="1">
      <alignment vertical="center"/>
    </xf>
    <xf numFmtId="14" fontId="12" fillId="2" borderId="11" xfId="229" applyNumberFormat="1" applyFont="1" applyFill="1" applyBorder="1" applyAlignment="1">
      <alignment horizontal="center" vertical="center"/>
    </xf>
    <xf numFmtId="10" fontId="23" fillId="0" borderId="14" xfId="229" applyNumberFormat="1" applyFont="1" applyBorder="1" applyAlignment="1">
      <alignment horizontal="center" vertical="center"/>
    </xf>
    <xf numFmtId="1" fontId="23" fillId="0" borderId="14" xfId="229" applyNumberFormat="1" applyFont="1" applyBorder="1" applyAlignment="1">
      <alignment horizontal="center" vertical="center"/>
    </xf>
    <xf numFmtId="167" fontId="23" fillId="2" borderId="14" xfId="229" applyNumberFormat="1" applyFont="1" applyFill="1" applyBorder="1" applyAlignment="1">
      <alignment horizontal="center" vertical="center"/>
    </xf>
    <xf numFmtId="1" fontId="23" fillId="2" borderId="14" xfId="229" applyNumberFormat="1" applyFont="1" applyFill="1" applyBorder="1" applyAlignment="1">
      <alignment horizontal="center" vertical="center"/>
    </xf>
    <xf numFmtId="168" fontId="23" fillId="2" borderId="14" xfId="229" applyNumberFormat="1" applyFont="1" applyFill="1" applyBorder="1" applyAlignment="1">
      <alignment horizontal="center" vertical="center"/>
    </xf>
    <xf numFmtId="164" fontId="23" fillId="2" borderId="14" xfId="229" applyNumberFormat="1" applyFont="1" applyFill="1" applyBorder="1" applyAlignment="1">
      <alignment horizontal="center" vertical="center"/>
    </xf>
    <xf numFmtId="165" fontId="23" fillId="2" borderId="14" xfId="229" applyNumberFormat="1" applyFont="1" applyFill="1" applyBorder="1" applyAlignment="1">
      <alignment horizontal="center" vertical="center"/>
    </xf>
    <xf numFmtId="10" fontId="23" fillId="2" borderId="14" xfId="229" applyNumberFormat="1" applyFont="1" applyFill="1" applyBorder="1" applyAlignment="1">
      <alignment horizontal="center" vertical="center" wrapText="1"/>
    </xf>
    <xf numFmtId="165" fontId="23" fillId="2" borderId="14" xfId="229" applyNumberFormat="1" applyFont="1" applyFill="1" applyBorder="1" applyAlignment="1">
      <alignment horizontal="center" vertical="center" wrapText="1"/>
    </xf>
    <xf numFmtId="0" fontId="23" fillId="0" borderId="14" xfId="229" applyNumberFormat="1" applyFont="1" applyBorder="1" applyAlignment="1">
      <alignment horizontal="center" vertical="center"/>
    </xf>
    <xf numFmtId="165" fontId="23" fillId="2" borderId="38" xfId="229" applyNumberFormat="1" applyFont="1" applyFill="1" applyBorder="1" applyAlignment="1">
      <alignment horizontal="center" vertical="center" wrapText="1"/>
    </xf>
    <xf numFmtId="0" fontId="12" fillId="0" borderId="60" xfId="229" applyNumberFormat="1" applyFont="1" applyBorder="1" applyAlignment="1">
      <alignment vertical="center" wrapText="1"/>
    </xf>
    <xf numFmtId="0" fontId="12" fillId="0" borderId="61" xfId="229" applyNumberFormat="1" applyFont="1" applyBorder="1" applyAlignment="1">
      <alignment vertical="center"/>
    </xf>
    <xf numFmtId="0" fontId="12" fillId="0" borderId="62" xfId="229" applyNumberFormat="1" applyFont="1" applyBorder="1" applyAlignment="1">
      <alignment vertical="center"/>
    </xf>
    <xf numFmtId="49" fontId="15" fillId="9" borderId="63" xfId="229" applyNumberFormat="1" applyFont="1" applyFill="1" applyBorder="1" applyAlignment="1">
      <alignment horizontal="left" vertical="center" wrapText="1"/>
    </xf>
    <xf numFmtId="0" fontId="12" fillId="0" borderId="64" xfId="229" applyNumberFormat="1" applyFont="1" applyBorder="1" applyAlignment="1">
      <alignment vertical="center"/>
    </xf>
    <xf numFmtId="0" fontId="12" fillId="0" borderId="65" xfId="229" applyNumberFormat="1" applyFont="1" applyBorder="1" applyAlignment="1">
      <alignment vertical="center"/>
    </xf>
    <xf numFmtId="0" fontId="12" fillId="0" borderId="61" xfId="229" applyNumberFormat="1" applyFont="1" applyBorder="1" applyAlignment="1"/>
    <xf numFmtId="0" fontId="12" fillId="0" borderId="67" xfId="229" applyNumberFormat="1" applyFont="1" applyBorder="1" applyAlignment="1">
      <alignment vertical="center"/>
    </xf>
    <xf numFmtId="0" fontId="12" fillId="0" borderId="66" xfId="229" applyNumberFormat="1" applyFont="1" applyBorder="1" applyAlignment="1">
      <alignment vertical="center"/>
    </xf>
    <xf numFmtId="3" fontId="0" fillId="0" borderId="11"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6" fontId="20" fillId="2" borderId="12" xfId="229" applyNumberFormat="1" applyFont="1" applyFill="1" applyBorder="1" applyAlignment="1">
      <alignment horizontal="center" vertical="center" wrapText="1"/>
    </xf>
    <xf numFmtId="0" fontId="44" fillId="17" borderId="68" xfId="0" applyFont="1" applyFill="1" applyBorder="1" applyAlignment="1">
      <alignment horizontal="center" vertical="center"/>
    </xf>
    <xf numFmtId="0" fontId="46" fillId="17" borderId="69" xfId="0" applyFont="1" applyFill="1" applyBorder="1" applyAlignment="1">
      <alignment horizontal="center" vertical="center"/>
    </xf>
    <xf numFmtId="14" fontId="47" fillId="19" borderId="70" xfId="0" applyNumberFormat="1" applyFont="1" applyFill="1" applyBorder="1" applyAlignment="1">
      <alignment horizontal="center" vertical="center"/>
    </xf>
    <xf numFmtId="165" fontId="0" fillId="20" borderId="71" xfId="0" applyNumberFormat="1" applyFont="1" applyFill="1" applyBorder="1" applyAlignment="1">
      <alignment horizontal="center" vertical="center"/>
    </xf>
    <xf numFmtId="164" fontId="0" fillId="19" borderId="71" xfId="0" applyNumberFormat="1" applyFont="1" applyFill="1" applyBorder="1" applyAlignment="1">
      <alignment horizontal="center" vertical="center"/>
    </xf>
    <xf numFmtId="166" fontId="0" fillId="19" borderId="71" xfId="0" applyNumberFormat="1" applyFont="1" applyFill="1" applyBorder="1" applyAlignment="1">
      <alignment horizontal="center" vertical="center"/>
    </xf>
    <xf numFmtId="165" fontId="0" fillId="21" borderId="71" xfId="0" applyNumberFormat="1" applyFont="1" applyFill="1" applyBorder="1" applyAlignment="1">
      <alignment horizontal="center" vertical="center"/>
    </xf>
    <xf numFmtId="165" fontId="0" fillId="22" borderId="72" xfId="0" applyNumberFormat="1" applyFont="1" applyFill="1" applyBorder="1" applyAlignment="1">
      <alignment horizontal="center" vertical="center"/>
    </xf>
    <xf numFmtId="10" fontId="0" fillId="19" borderId="71" xfId="0" applyNumberFormat="1" applyFont="1" applyFill="1" applyBorder="1" applyAlignment="1">
      <alignment horizontal="center" vertical="center"/>
    </xf>
    <xf numFmtId="14" fontId="0" fillId="2" borderId="42" xfId="0" applyNumberFormat="1" applyFill="1" applyBorder="1" applyAlignment="1">
      <alignment horizontal="center" vertical="center"/>
    </xf>
    <xf numFmtId="165" fontId="1" fillId="3" borderId="9" xfId="0" applyNumberFormat="1" applyFont="1" applyFill="1" applyBorder="1" applyAlignment="1">
      <alignment horizontal="center" vertical="center"/>
    </xf>
    <xf numFmtId="165" fontId="1" fillId="3" borderId="14" xfId="0" applyNumberFormat="1" applyFont="1" applyFill="1" applyBorder="1" applyAlignment="1">
      <alignment horizontal="center" vertical="center"/>
    </xf>
    <xf numFmtId="10" fontId="8" fillId="2" borderId="9" xfId="0" applyNumberFormat="1" applyFont="1" applyFill="1" applyBorder="1" applyAlignment="1">
      <alignment horizontal="center" vertical="center"/>
    </xf>
    <xf numFmtId="3" fontId="0" fillId="20" borderId="71" xfId="0" applyNumberFormat="1" applyFont="1" applyFill="1" applyBorder="1" applyAlignment="1">
      <alignment horizontal="center" vertical="center"/>
    </xf>
    <xf numFmtId="10" fontId="0" fillId="2" borderId="9" xfId="0" applyNumberFormat="1" applyFont="1" applyFill="1" applyBorder="1" applyAlignment="1">
      <alignment horizontal="center" vertical="center"/>
    </xf>
    <xf numFmtId="1" fontId="52" fillId="19" borderId="77" xfId="0" applyNumberFormat="1" applyFont="1" applyFill="1" applyBorder="1" applyAlignment="1">
      <alignment horizontal="center" vertical="center"/>
    </xf>
    <xf numFmtId="9" fontId="52" fillId="19" borderId="77" xfId="0" applyNumberFormat="1" applyFont="1" applyFill="1" applyBorder="1" applyAlignment="1">
      <alignment horizontal="center" vertical="center"/>
    </xf>
    <xf numFmtId="165" fontId="52" fillId="19" borderId="77" xfId="0" applyNumberFormat="1" applyFont="1" applyFill="1" applyBorder="1" applyAlignment="1">
      <alignment horizontal="center" vertical="center" wrapText="1"/>
    </xf>
    <xf numFmtId="165" fontId="52" fillId="19" borderId="80" xfId="0" applyNumberFormat="1" applyFont="1" applyFill="1" applyBorder="1" applyAlignment="1">
      <alignment horizontal="center" vertical="center" wrapText="1"/>
    </xf>
    <xf numFmtId="165" fontId="53" fillId="8" borderId="14"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left" vertical="center" wrapText="1"/>
    </xf>
    <xf numFmtId="0" fontId="29" fillId="2" borderId="8" xfId="0" applyFont="1" applyFill="1" applyBorder="1" applyAlignment="1">
      <alignment vertical="center" wrapText="1"/>
    </xf>
    <xf numFmtId="0" fontId="6" fillId="0" borderId="6" xfId="0" applyFont="1" applyBorder="1" applyAlignment="1">
      <alignment vertical="center" wrapText="1"/>
    </xf>
    <xf numFmtId="0" fontId="29" fillId="2" borderId="7" xfId="0" applyFont="1" applyFill="1" applyBorder="1" applyAlignment="1">
      <alignment horizontal="center" vertical="center"/>
    </xf>
    <xf numFmtId="0" fontId="29" fillId="2" borderId="8" xfId="0" applyFont="1" applyFill="1" applyBorder="1" applyAlignment="1">
      <alignment vertical="center"/>
    </xf>
    <xf numFmtId="0" fontId="29" fillId="2" borderId="8" xfId="0" applyFont="1" applyFill="1" applyBorder="1" applyAlignment="1">
      <alignment horizontal="left" vertical="center"/>
    </xf>
    <xf numFmtId="0" fontId="26" fillId="0" borderId="0" xfId="0" applyFont="1" applyBorder="1" applyAlignment="1">
      <alignment vertical="center"/>
    </xf>
    <xf numFmtId="0" fontId="26" fillId="0" borderId="6" xfId="0" applyFont="1" applyBorder="1" applyAlignment="1">
      <alignment vertical="center"/>
    </xf>
    <xf numFmtId="0" fontId="29" fillId="0" borderId="8" xfId="0" applyFont="1" applyBorder="1" applyAlignment="1">
      <alignment vertical="center"/>
    </xf>
    <xf numFmtId="0" fontId="30" fillId="0" borderId="7" xfId="0" applyFont="1" applyBorder="1" applyAlignment="1">
      <alignment vertical="center"/>
    </xf>
    <xf numFmtId="0" fontId="30" fillId="0" borderId="1" xfId="0" applyFont="1" applyBorder="1" applyAlignment="1">
      <alignment vertical="center"/>
    </xf>
    <xf numFmtId="0" fontId="30" fillId="0" borderId="1" xfId="0" applyFont="1" applyBorder="1" applyAlignment="1">
      <alignment horizontal="right" vertical="center"/>
    </xf>
    <xf numFmtId="165" fontId="0" fillId="3" borderId="14" xfId="0" applyNumberFormat="1" applyFont="1" applyFill="1" applyBorder="1" applyAlignment="1">
      <alignment horizontal="center" vertical="center"/>
    </xf>
    <xf numFmtId="165" fontId="8" fillId="2" borderId="9" xfId="0" applyNumberFormat="1" applyFont="1" applyFill="1" applyBorder="1" applyAlignment="1">
      <alignment horizontal="center" vertical="center"/>
    </xf>
    <xf numFmtId="165" fontId="0" fillId="2" borderId="9" xfId="0" applyNumberFormat="1" applyFont="1" applyFill="1" applyBorder="1" applyAlignment="1">
      <alignment horizontal="center" vertical="center"/>
    </xf>
    <xf numFmtId="14" fontId="7" fillId="2" borderId="7" xfId="0" applyNumberFormat="1" applyFont="1" applyFill="1"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1" fontId="1" fillId="2" borderId="7" xfId="0" applyNumberFormat="1" applyFont="1" applyFill="1" applyBorder="1" applyAlignment="1">
      <alignment horizontal="center" vertical="center"/>
    </xf>
    <xf numFmtId="167" fontId="23" fillId="2" borderId="14" xfId="229" applyNumberFormat="1" applyFont="1" applyFill="1" applyBorder="1" applyAlignment="1">
      <alignment horizontal="center" vertical="center" wrapText="1"/>
    </xf>
    <xf numFmtId="165" fontId="0" fillId="7" borderId="11" xfId="0" applyNumberFormat="1" applyFill="1" applyBorder="1" applyAlignment="1">
      <alignment horizontal="center" vertical="center"/>
    </xf>
    <xf numFmtId="0" fontId="0" fillId="0" borderId="37" xfId="0" applyFont="1" applyBorder="1" applyAlignment="1">
      <alignment vertical="center"/>
    </xf>
    <xf numFmtId="0" fontId="0" fillId="0" borderId="82" xfId="0" applyFont="1" applyBorder="1" applyAlignment="1">
      <alignment horizontal="center" vertical="center"/>
    </xf>
    <xf numFmtId="165" fontId="0" fillId="7" borderId="38" xfId="0" applyNumberFormat="1" applyFill="1" applyBorder="1" applyAlignment="1">
      <alignment horizontal="center" vertical="center"/>
    </xf>
    <xf numFmtId="0" fontId="8" fillId="0" borderId="13" xfId="0" applyFont="1" applyBorder="1" applyAlignment="1">
      <alignment vertical="center"/>
    </xf>
    <xf numFmtId="10" fontId="8" fillId="2" borderId="11" xfId="0" applyNumberFormat="1" applyFont="1" applyFill="1" applyBorder="1" applyAlignment="1">
      <alignment horizontal="center" vertical="center"/>
    </xf>
    <xf numFmtId="0" fontId="6" fillId="0" borderId="6" xfId="0" applyFont="1" applyBorder="1" applyAlignment="1">
      <alignment horizontal="center" vertical="center"/>
    </xf>
    <xf numFmtId="0" fontId="31" fillId="8" borderId="21" xfId="0" applyFont="1" applyFill="1" applyBorder="1" applyAlignment="1">
      <alignment horizontal="center" vertical="center"/>
    </xf>
    <xf numFmtId="0" fontId="31" fillId="8" borderId="31" xfId="0" applyFont="1" applyFill="1" applyBorder="1" applyAlignment="1">
      <alignment horizontal="center" vertical="center"/>
    </xf>
    <xf numFmtId="0" fontId="31" fillId="8" borderId="23" xfId="0" applyFont="1" applyFill="1" applyBorder="1" applyAlignment="1">
      <alignment horizontal="center" vertical="center"/>
    </xf>
    <xf numFmtId="0" fontId="34" fillId="0" borderId="0" xfId="0" applyFont="1"/>
    <xf numFmtId="0" fontId="55" fillId="0" borderId="0" xfId="0" applyFont="1"/>
    <xf numFmtId="0" fontId="54" fillId="8" borderId="5" xfId="0" applyFont="1" applyFill="1" applyBorder="1" applyAlignment="1">
      <alignment horizontal="center" vertical="center"/>
    </xf>
    <xf numFmtId="0" fontId="54" fillId="8"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25" fillId="16" borderId="5" xfId="0" applyFont="1" applyFill="1" applyBorder="1" applyAlignment="1">
      <alignment horizontal="center" vertical="center"/>
    </xf>
    <xf numFmtId="0" fontId="25" fillId="16" borderId="6" xfId="0" applyFont="1" applyFill="1" applyBorder="1" applyAlignment="1">
      <alignment horizontal="center" vertical="center"/>
    </xf>
    <xf numFmtId="0" fontId="8" fillId="0" borderId="14" xfId="0" applyFont="1" applyBorder="1" applyAlignment="1">
      <alignment horizontal="center" vertical="center"/>
    </xf>
    <xf numFmtId="0" fontId="0" fillId="0" borderId="89" xfId="0" applyFont="1" applyBorder="1" applyAlignment="1">
      <alignment vertical="center"/>
    </xf>
    <xf numFmtId="9" fontId="0" fillId="20" borderId="90" xfId="0" applyNumberFormat="1" applyFont="1" applyFill="1" applyBorder="1" applyAlignment="1">
      <alignment horizontal="center" vertical="center"/>
    </xf>
    <xf numFmtId="9" fontId="0" fillId="19" borderId="90" xfId="0" applyNumberFormat="1" applyFont="1" applyFill="1" applyBorder="1" applyAlignment="1">
      <alignment horizontal="center" vertical="center"/>
    </xf>
    <xf numFmtId="0" fontId="0" fillId="0" borderId="91" xfId="0" applyFont="1" applyBorder="1" applyAlignment="1">
      <alignment vertical="center"/>
    </xf>
    <xf numFmtId="165" fontId="0" fillId="19" borderId="92" xfId="0" applyNumberFormat="1" applyFont="1" applyFill="1" applyBorder="1" applyAlignment="1">
      <alignment horizontal="center" vertical="center"/>
    </xf>
    <xf numFmtId="165" fontId="0" fillId="22" borderId="93" xfId="0" applyNumberFormat="1" applyFont="1" applyFill="1" applyBorder="1" applyAlignment="1">
      <alignment horizontal="center" vertical="center"/>
    </xf>
    <xf numFmtId="165" fontId="0" fillId="22" borderId="94" xfId="0" applyNumberFormat="1" applyFont="1" applyFill="1" applyBorder="1" applyAlignment="1">
      <alignment horizontal="center" vertical="center"/>
    </xf>
    <xf numFmtId="10" fontId="0" fillId="2" borderId="95" xfId="0" applyNumberFormat="1" applyFill="1" applyBorder="1" applyAlignment="1">
      <alignment horizontal="center" vertical="center"/>
    </xf>
    <xf numFmtId="0" fontId="7" fillId="12" borderId="96" xfId="0" applyFont="1" applyFill="1" applyBorder="1" applyAlignment="1">
      <alignment horizontal="center" vertical="center"/>
    </xf>
    <xf numFmtId="14" fontId="7" fillId="2" borderId="81" xfId="0" applyNumberFormat="1" applyFont="1" applyFill="1" applyBorder="1" applyAlignment="1">
      <alignment horizontal="center" vertical="center"/>
    </xf>
    <xf numFmtId="165" fontId="0" fillId="0" borderId="96" xfId="0" applyNumberFormat="1" applyBorder="1" applyAlignment="1">
      <alignment horizontal="center" vertical="center"/>
    </xf>
    <xf numFmtId="165" fontId="0" fillId="0" borderId="97" xfId="0" applyNumberFormat="1" applyBorder="1" applyAlignment="1">
      <alignment horizontal="center" vertical="center"/>
    </xf>
    <xf numFmtId="165" fontId="1" fillId="2" borderId="81" xfId="0" applyNumberFormat="1" applyFont="1" applyFill="1" applyBorder="1" applyAlignment="1">
      <alignment horizontal="center" vertical="center"/>
    </xf>
    <xf numFmtId="0" fontId="4" fillId="25" borderId="0" xfId="0" applyFont="1" applyFill="1" applyBorder="1" applyAlignment="1">
      <alignment horizontal="center" vertical="center" wrapText="1"/>
    </xf>
    <xf numFmtId="0" fontId="5" fillId="25" borderId="0" xfId="0" applyFont="1" applyFill="1" applyBorder="1" applyAlignment="1">
      <alignment horizontal="center" vertical="center"/>
    </xf>
    <xf numFmtId="0" fontId="58" fillId="11" borderId="2" xfId="0" applyFont="1" applyFill="1" applyBorder="1" applyAlignment="1">
      <alignment horizontal="center" vertical="center"/>
    </xf>
    <xf numFmtId="0" fontId="58" fillId="6" borderId="21" xfId="0" applyFont="1" applyFill="1" applyBorder="1" applyAlignment="1">
      <alignment horizontal="right" vertical="center"/>
    </xf>
    <xf numFmtId="0" fontId="53" fillId="6" borderId="21" xfId="0" applyFont="1" applyFill="1" applyBorder="1" applyAlignment="1">
      <alignment horizontal="right" vertical="center"/>
    </xf>
    <xf numFmtId="0" fontId="19" fillId="2" borderId="26" xfId="229" applyFont="1" applyFill="1" applyBorder="1" applyAlignment="1">
      <alignment vertical="center" wrapText="1"/>
    </xf>
    <xf numFmtId="0" fontId="15" fillId="10" borderId="98" xfId="229" applyFont="1" applyFill="1" applyBorder="1" applyAlignment="1">
      <alignment horizontal="left" vertical="center" wrapText="1"/>
    </xf>
    <xf numFmtId="0" fontId="17" fillId="10" borderId="99" xfId="229" applyFont="1" applyFill="1" applyBorder="1" applyAlignment="1">
      <alignment vertical="center" wrapText="1"/>
    </xf>
    <xf numFmtId="0" fontId="15" fillId="10" borderId="99" xfId="229" applyFont="1" applyFill="1" applyBorder="1" applyAlignment="1">
      <alignment horizontal="center" vertical="center"/>
    </xf>
    <xf numFmtId="167" fontId="15" fillId="10" borderId="99" xfId="229" applyNumberFormat="1" applyFont="1" applyFill="1" applyBorder="1" applyAlignment="1">
      <alignment horizontal="center" vertical="center"/>
    </xf>
    <xf numFmtId="164" fontId="15" fillId="10" borderId="99" xfId="229" applyNumberFormat="1" applyFont="1" applyFill="1" applyBorder="1" applyAlignment="1">
      <alignment horizontal="center" vertical="center"/>
    </xf>
    <xf numFmtId="165" fontId="15" fillId="10" borderId="100" xfId="229" applyNumberFormat="1" applyFont="1" applyFill="1" applyBorder="1" applyAlignment="1">
      <alignment horizontal="center" vertical="center"/>
    </xf>
    <xf numFmtId="0" fontId="19" fillId="2" borderId="25" xfId="229" applyFont="1" applyFill="1" applyBorder="1" applyAlignment="1">
      <alignment vertical="center" wrapText="1"/>
    </xf>
    <xf numFmtId="9" fontId="15" fillId="10" borderId="98" xfId="229" applyNumberFormat="1" applyFont="1" applyFill="1" applyBorder="1" applyAlignment="1">
      <alignment horizontal="center" vertical="center"/>
    </xf>
    <xf numFmtId="9" fontId="15" fillId="10" borderId="99" xfId="229" applyNumberFormat="1" applyFont="1" applyFill="1" applyBorder="1" applyAlignment="1">
      <alignment horizontal="center" vertical="center"/>
    </xf>
    <xf numFmtId="2" fontId="15" fillId="10" borderId="99" xfId="229" applyNumberFormat="1" applyFont="1" applyFill="1" applyBorder="1" applyAlignment="1">
      <alignment horizontal="center" vertical="center"/>
    </xf>
    <xf numFmtId="2" fontId="15" fillId="10" borderId="100" xfId="229" applyNumberFormat="1" applyFont="1" applyFill="1" applyBorder="1" applyAlignment="1">
      <alignment horizontal="center" vertical="center"/>
    </xf>
    <xf numFmtId="0" fontId="30" fillId="0" borderId="7" xfId="0" applyFont="1" applyBorder="1" applyAlignment="1">
      <alignment horizontal="center" vertical="center"/>
    </xf>
    <xf numFmtId="0" fontId="25" fillId="26" borderId="41" xfId="0" applyFont="1" applyFill="1" applyBorder="1" applyAlignment="1">
      <alignment horizontal="center" vertical="center"/>
    </xf>
    <xf numFmtId="0" fontId="7" fillId="26" borderId="41" xfId="0" applyFont="1" applyFill="1" applyBorder="1" applyAlignment="1">
      <alignment horizontal="center" vertical="center"/>
    </xf>
    <xf numFmtId="0" fontId="25" fillId="12" borderId="15" xfId="0" applyFont="1" applyFill="1" applyBorder="1" applyAlignment="1">
      <alignment horizontal="center" vertical="center"/>
    </xf>
    <xf numFmtId="0" fontId="7" fillId="12" borderId="41" xfId="0" applyFont="1" applyFill="1" applyBorder="1" applyAlignment="1">
      <alignment horizontal="center" vertical="center"/>
    </xf>
    <xf numFmtId="0" fontId="65" fillId="27" borderId="68" xfId="0" applyFont="1" applyFill="1" applyBorder="1" applyAlignment="1">
      <alignment horizontal="center" vertical="center"/>
    </xf>
    <xf numFmtId="0" fontId="47" fillId="27" borderId="69" xfId="0" applyFont="1" applyFill="1" applyBorder="1" applyAlignment="1">
      <alignment horizontal="center" vertical="center"/>
    </xf>
    <xf numFmtId="0" fontId="4" fillId="25" borderId="0" xfId="0" applyFont="1" applyFill="1" applyBorder="1" applyAlignment="1">
      <alignment horizontal="center" vertical="center"/>
    </xf>
    <xf numFmtId="0" fontId="25" fillId="12" borderId="96" xfId="0" applyFont="1" applyFill="1" applyBorder="1" applyAlignment="1">
      <alignment horizontal="center" vertical="center"/>
    </xf>
    <xf numFmtId="0" fontId="6" fillId="0" borderId="6" xfId="0" applyFont="1" applyBorder="1" applyAlignment="1">
      <alignment horizontal="center" vertical="center" wrapText="1"/>
    </xf>
    <xf numFmtId="0" fontId="26" fillId="2" borderId="6" xfId="0" applyFont="1" applyFill="1" applyBorder="1" applyAlignment="1">
      <alignment horizontal="center" vertical="center"/>
    </xf>
    <xf numFmtId="0" fontId="4" fillId="28" borderId="5"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0" xfId="0" applyFont="1" applyFill="1" applyBorder="1" applyAlignment="1">
      <alignment horizontal="center" vertical="center" wrapText="1"/>
    </xf>
    <xf numFmtId="0" fontId="25" fillId="29" borderId="96" xfId="0" applyFont="1" applyFill="1" applyBorder="1" applyAlignment="1">
      <alignment horizontal="center" vertical="center"/>
    </xf>
    <xf numFmtId="0" fontId="25" fillId="29" borderId="0" xfId="0" applyFont="1" applyFill="1" applyBorder="1" applyAlignment="1">
      <alignment horizontal="center" vertical="center" wrapText="1"/>
    </xf>
    <xf numFmtId="0" fontId="25" fillId="29" borderId="6" xfId="0" applyFont="1" applyFill="1" applyBorder="1" applyAlignment="1">
      <alignment horizontal="center" vertical="center" wrapText="1"/>
    </xf>
    <xf numFmtId="0" fontId="5" fillId="28" borderId="5" xfId="0" applyFont="1" applyFill="1" applyBorder="1" applyAlignment="1">
      <alignment horizontal="center" vertical="center"/>
    </xf>
    <xf numFmtId="0" fontId="5" fillId="28" borderId="0" xfId="0" applyFont="1" applyFill="1" applyBorder="1" applyAlignment="1">
      <alignment horizontal="center" vertical="center"/>
    </xf>
    <xf numFmtId="0" fontId="7" fillId="29" borderId="96" xfId="0" applyFont="1" applyFill="1" applyBorder="1" applyAlignment="1">
      <alignment horizontal="center" vertical="center"/>
    </xf>
    <xf numFmtId="0" fontId="7" fillId="29" borderId="0" xfId="0" applyFont="1" applyFill="1" applyBorder="1" applyAlignment="1">
      <alignment horizontal="center" vertical="center"/>
    </xf>
    <xf numFmtId="0" fontId="7" fillId="29" borderId="6" xfId="0" applyFont="1" applyFill="1" applyBorder="1" applyAlignment="1">
      <alignment horizontal="center" vertical="center"/>
    </xf>
    <xf numFmtId="164" fontId="1" fillId="2" borderId="1" xfId="0" applyNumberFormat="1" applyFont="1" applyFill="1" applyBorder="1" applyAlignment="1">
      <alignment horizontal="center" vertical="center"/>
    </xf>
    <xf numFmtId="49" fontId="40" fillId="10" borderId="28" xfId="229" applyNumberFormat="1" applyFont="1" applyFill="1" applyBorder="1" applyAlignment="1">
      <alignment horizontal="center" vertical="center" wrapText="1"/>
    </xf>
    <xf numFmtId="49" fontId="40" fillId="10" borderId="55" xfId="229" applyNumberFormat="1" applyFont="1" applyFill="1" applyBorder="1" applyAlignment="1">
      <alignment horizontal="center" vertical="center" wrapText="1"/>
    </xf>
    <xf numFmtId="49" fontId="40" fillId="10" borderId="56" xfId="229" applyNumberFormat="1" applyFont="1" applyFill="1" applyBorder="1" applyAlignment="1">
      <alignment horizontal="center" vertical="center" wrapText="1"/>
    </xf>
    <xf numFmtId="0" fontId="31" fillId="8" borderId="5"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6" xfId="0" applyFont="1" applyFill="1" applyBorder="1" applyAlignment="1">
      <alignment horizontal="center" vertical="center"/>
    </xf>
    <xf numFmtId="0" fontId="31" fillId="23" borderId="5" xfId="0" applyFont="1" applyFill="1" applyBorder="1" applyAlignment="1">
      <alignment horizontal="center" vertical="center"/>
    </xf>
    <xf numFmtId="0" fontId="31" fillId="23" borderId="0" xfId="0" applyFont="1" applyFill="1" applyBorder="1" applyAlignment="1">
      <alignment horizontal="center" vertical="center"/>
    </xf>
    <xf numFmtId="0" fontId="31" fillId="23" borderId="6" xfId="0" applyFont="1" applyFill="1" applyBorder="1" applyAlignment="1">
      <alignment horizontal="center" vertical="center"/>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31" fillId="5" borderId="2" xfId="0" applyFont="1" applyFill="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29" fillId="0" borderId="1" xfId="0" applyFont="1" applyBorder="1" applyAlignment="1">
      <alignment horizontal="center" vertical="center"/>
    </xf>
    <xf numFmtId="0" fontId="29" fillId="0" borderId="8" xfId="0" applyFont="1" applyBorder="1" applyAlignment="1">
      <alignment horizontal="center" vertical="center"/>
    </xf>
    <xf numFmtId="0" fontId="31" fillId="13" borderId="2" xfId="0" applyFont="1" applyFill="1" applyBorder="1" applyAlignment="1">
      <alignment horizontal="center" vertical="center"/>
    </xf>
    <xf numFmtId="0" fontId="31" fillId="13" borderId="3" xfId="0" applyFont="1" applyFill="1" applyBorder="1" applyAlignment="1">
      <alignment horizontal="center" vertical="center"/>
    </xf>
    <xf numFmtId="0" fontId="31" fillId="13" borderId="4" xfId="0" applyFont="1" applyFill="1" applyBorder="1" applyAlignment="1">
      <alignment horizontal="center" vertical="center"/>
    </xf>
    <xf numFmtId="0" fontId="26" fillId="0" borderId="0" xfId="0" applyFont="1" applyBorder="1" applyAlignment="1">
      <alignment horizontal="left" vertical="center"/>
    </xf>
    <xf numFmtId="0" fontId="26" fillId="0" borderId="6"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0" fontId="26" fillId="2" borderId="5" xfId="0" applyFont="1" applyFill="1" applyBorder="1" applyAlignment="1">
      <alignment horizontal="center" vertical="center"/>
    </xf>
    <xf numFmtId="0" fontId="26" fillId="2" borderId="0" xfId="0" applyFont="1" applyFill="1" applyBorder="1" applyAlignment="1">
      <alignment horizontal="center" vertical="center"/>
    </xf>
    <xf numFmtId="0" fontId="31" fillId="13" borderId="5" xfId="0" applyFont="1" applyFill="1" applyBorder="1" applyAlignment="1">
      <alignment horizontal="center" vertical="center"/>
    </xf>
    <xf numFmtId="0" fontId="31" fillId="13" borderId="0" xfId="0" applyFont="1" applyFill="1" applyBorder="1" applyAlignment="1">
      <alignment horizontal="center" vertical="center"/>
    </xf>
    <xf numFmtId="0" fontId="29" fillId="0" borderId="6" xfId="0" applyFont="1" applyBorder="1" applyAlignment="1">
      <alignment horizontal="left" vertical="center" wrapText="1"/>
    </xf>
    <xf numFmtId="0" fontId="29" fillId="0" borderId="8" xfId="0" applyFont="1" applyBorder="1" applyAlignment="1">
      <alignment horizontal="left" vertical="center" wrapText="1"/>
    </xf>
    <xf numFmtId="0" fontId="31" fillId="8" borderId="2" xfId="0" applyFont="1" applyFill="1" applyBorder="1" applyAlignment="1">
      <alignment horizontal="center" vertical="center"/>
    </xf>
    <xf numFmtId="0" fontId="31" fillId="8" borderId="4" xfId="0" applyFont="1" applyFill="1" applyBorder="1" applyAlignment="1">
      <alignment horizontal="center" vertical="center"/>
    </xf>
    <xf numFmtId="0" fontId="68" fillId="7" borderId="5" xfId="0" applyFont="1" applyFill="1" applyBorder="1" applyAlignment="1">
      <alignment horizontal="center" vertical="center"/>
    </xf>
    <xf numFmtId="0" fontId="68" fillId="7" borderId="6" xfId="0" applyFont="1" applyFill="1" applyBorder="1" applyAlignment="1">
      <alignment horizontal="center" vertical="center"/>
    </xf>
    <xf numFmtId="0" fontId="67" fillId="0" borderId="5" xfId="0" applyFont="1" applyBorder="1" applyAlignment="1">
      <alignment horizontal="center" vertical="center"/>
    </xf>
    <xf numFmtId="0" fontId="67" fillId="0" borderId="7" xfId="0" applyFont="1" applyBorder="1" applyAlignment="1">
      <alignment horizontal="center" vertical="center"/>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31" fillId="13" borderId="21" xfId="0" applyFont="1" applyFill="1" applyBorder="1" applyAlignment="1">
      <alignment horizontal="center" vertical="center"/>
    </xf>
    <xf numFmtId="0" fontId="31" fillId="13" borderId="2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26" fillId="2" borderId="6"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0"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4" fillId="4" borderId="10"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7" xfId="0" applyFont="1" applyFill="1" applyBorder="1" applyAlignment="1">
      <alignment horizontal="center" vertical="center"/>
    </xf>
    <xf numFmtId="0" fontId="31" fillId="13" borderId="31" xfId="0" applyFont="1" applyFill="1" applyBorder="1" applyAlignment="1">
      <alignment horizontal="center" vertical="center"/>
    </xf>
    <xf numFmtId="0" fontId="6" fillId="0" borderId="3" xfId="0" applyFont="1" applyBorder="1" applyAlignment="1">
      <alignment horizontal="center" vertical="center" wrapText="1"/>
    </xf>
    <xf numFmtId="0" fontId="26" fillId="2" borderId="7"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8" xfId="0" applyFont="1" applyFill="1" applyBorder="1" applyAlignment="1">
      <alignment horizontal="center" vertical="center"/>
    </xf>
    <xf numFmtId="14" fontId="9" fillId="0" borderId="39" xfId="0" applyNumberFormat="1" applyFont="1" applyBorder="1" applyAlignment="1">
      <alignment horizontal="center"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wrapText="1"/>
    </xf>
    <xf numFmtId="0" fontId="44" fillId="17" borderId="83" xfId="0" applyFont="1" applyFill="1" applyBorder="1" applyAlignment="1">
      <alignment horizontal="center" vertical="center"/>
    </xf>
    <xf numFmtId="0" fontId="45" fillId="0" borderId="85" xfId="0" applyFont="1" applyBorder="1"/>
    <xf numFmtId="0" fontId="45" fillId="0" borderId="87" xfId="0" applyFont="1" applyBorder="1"/>
    <xf numFmtId="0" fontId="44" fillId="18" borderId="84" xfId="0" applyFont="1" applyFill="1" applyBorder="1" applyAlignment="1">
      <alignment horizontal="center" vertical="center" wrapText="1"/>
    </xf>
    <xf numFmtId="0" fontId="45" fillId="0" borderId="86" xfId="0" applyFont="1" applyBorder="1"/>
    <xf numFmtId="0" fontId="45" fillId="0" borderId="88" xfId="0" applyFont="1" applyBorder="1"/>
    <xf numFmtId="0" fontId="43" fillId="16" borderId="5" xfId="0" applyFont="1" applyFill="1" applyBorder="1" applyAlignment="1">
      <alignment horizontal="center" vertical="center" wrapText="1"/>
    </xf>
    <xf numFmtId="0" fontId="43" fillId="16" borderId="6" xfId="0" applyFont="1" applyFill="1" applyBorder="1" applyAlignment="1">
      <alignment horizontal="center" vertical="center" wrapText="1"/>
    </xf>
    <xf numFmtId="0" fontId="43" fillId="16" borderId="7" xfId="0" applyFont="1" applyFill="1" applyBorder="1" applyAlignment="1">
      <alignment horizontal="center" vertical="center" wrapText="1"/>
    </xf>
    <xf numFmtId="0" fontId="43" fillId="16" borderId="8" xfId="0" applyFont="1" applyFill="1" applyBorder="1" applyAlignment="1">
      <alignment horizontal="center" vertical="center" wrapText="1"/>
    </xf>
    <xf numFmtId="0" fontId="59" fillId="6" borderId="5" xfId="0" applyFont="1" applyFill="1" applyBorder="1" applyAlignment="1">
      <alignment horizontal="center" vertical="center" wrapText="1"/>
    </xf>
    <xf numFmtId="0" fontId="59" fillId="6" borderId="7" xfId="0" applyFont="1" applyFill="1" applyBorder="1" applyAlignment="1">
      <alignment horizontal="center" vertical="center" wrapText="1"/>
    </xf>
    <xf numFmtId="0" fontId="31" fillId="13" borderId="7" xfId="0" applyFont="1" applyFill="1" applyBorder="1" applyAlignment="1">
      <alignment horizontal="center" vertical="center"/>
    </xf>
    <xf numFmtId="0" fontId="31" fillId="13" borderId="1" xfId="0" applyFont="1" applyFill="1" applyBorder="1" applyAlignment="1">
      <alignment horizontal="center" vertical="center"/>
    </xf>
    <xf numFmtId="0" fontId="54" fillId="11" borderId="3" xfId="0" applyFont="1" applyFill="1" applyBorder="1" applyAlignment="1">
      <alignment horizontal="center" vertical="center"/>
    </xf>
    <xf numFmtId="0" fontId="54" fillId="11" borderId="0" xfId="0" applyFont="1" applyFill="1" applyBorder="1" applyAlignment="1">
      <alignment horizontal="center" vertical="center"/>
    </xf>
    <xf numFmtId="0" fontId="54" fillId="24" borderId="2" xfId="0" applyFont="1" applyFill="1" applyBorder="1" applyAlignment="1">
      <alignment horizontal="center" vertical="center"/>
    </xf>
    <xf numFmtId="0" fontId="54" fillId="24" borderId="3" xfId="0" applyFont="1" applyFill="1" applyBorder="1" applyAlignment="1">
      <alignment horizontal="center" vertical="center"/>
    </xf>
    <xf numFmtId="0" fontId="54" fillId="24" borderId="4"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31"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31" xfId="0" applyFont="1" applyBorder="1" applyAlignment="1">
      <alignment horizontal="center" vertical="center" wrapText="1"/>
    </xf>
    <xf numFmtId="0" fontId="61" fillId="2" borderId="21"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0" fillId="0" borderId="31" xfId="0" applyFont="1" applyBorder="1" applyAlignment="1">
      <alignment horizontal="center" vertical="center" wrapText="1"/>
    </xf>
    <xf numFmtId="0" fontId="60" fillId="0" borderId="23" xfId="0" applyFont="1" applyBorder="1" applyAlignment="1">
      <alignment horizontal="center" vertical="center" wrapText="1"/>
    </xf>
    <xf numFmtId="0" fontId="4" fillId="25" borderId="0" xfId="0" applyFont="1" applyFill="1" applyBorder="1" applyAlignment="1">
      <alignment horizontal="center" vertical="center"/>
    </xf>
    <xf numFmtId="0" fontId="25" fillId="12" borderId="96" xfId="0" applyFont="1" applyFill="1" applyBorder="1" applyAlignment="1">
      <alignment horizontal="center" vertical="center"/>
    </xf>
    <xf numFmtId="0" fontId="25" fillId="12" borderId="0" xfId="0" applyFont="1" applyFill="1" applyBorder="1" applyAlignment="1">
      <alignment horizontal="center" vertical="center"/>
    </xf>
    <xf numFmtId="0" fontId="25" fillId="12" borderId="6" xfId="0" applyFont="1" applyFill="1" applyBorder="1" applyAlignment="1">
      <alignment horizontal="center" vertical="center"/>
    </xf>
    <xf numFmtId="0" fontId="54" fillId="28" borderId="5" xfId="0" applyFont="1" applyFill="1" applyBorder="1" applyAlignment="1">
      <alignment horizontal="center" vertical="center"/>
    </xf>
    <xf numFmtId="0" fontId="54" fillId="28" borderId="0" xfId="0" applyFont="1" applyFill="1" applyBorder="1" applyAlignment="1">
      <alignment horizontal="center" vertical="center"/>
    </xf>
    <xf numFmtId="0" fontId="66" fillId="29" borderId="96" xfId="0" applyFont="1" applyFill="1" applyBorder="1" applyAlignment="1">
      <alignment horizontal="center" vertical="center"/>
    </xf>
    <xf numFmtId="0" fontId="66" fillId="29" borderId="0" xfId="0" applyFont="1" applyFill="1" applyBorder="1" applyAlignment="1">
      <alignment horizontal="center" vertical="center"/>
    </xf>
    <xf numFmtId="0" fontId="66" fillId="29" borderId="6" xfId="0" applyFont="1" applyFill="1" applyBorder="1" applyAlignment="1">
      <alignment horizontal="center" vertical="center"/>
    </xf>
    <xf numFmtId="49" fontId="13" fillId="3" borderId="4"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63" fillId="10" borderId="7" xfId="229" applyNumberFormat="1" applyFont="1" applyFill="1" applyBorder="1" applyAlignment="1">
      <alignment horizontal="center" vertical="center" wrapText="1"/>
    </xf>
    <xf numFmtId="49" fontId="63" fillId="10" borderId="1" xfId="229" applyNumberFormat="1" applyFont="1" applyFill="1" applyBorder="1" applyAlignment="1">
      <alignment horizontal="center" vertical="center" wrapText="1"/>
    </xf>
    <xf numFmtId="0" fontId="1" fillId="0" borderId="31" xfId="0" applyFont="1" applyBorder="1" applyAlignment="1">
      <alignment horizontal="center" vertical="center" wrapText="1"/>
    </xf>
    <xf numFmtId="0" fontId="39" fillId="13" borderId="21" xfId="0" applyFont="1" applyFill="1" applyBorder="1" applyAlignment="1">
      <alignment horizontal="center" vertical="center" wrapText="1"/>
    </xf>
    <xf numFmtId="0" fontId="39" fillId="13" borderId="31" xfId="0" applyFont="1" applyFill="1" applyBorder="1" applyAlignment="1">
      <alignment horizontal="center" vertical="center" wrapText="1"/>
    </xf>
    <xf numFmtId="0" fontId="39" fillId="13" borderId="23" xfId="0" applyFont="1" applyFill="1" applyBorder="1" applyAlignment="1">
      <alignment horizontal="center" vertical="center" wrapText="1"/>
    </xf>
    <xf numFmtId="49" fontId="13" fillId="3" borderId="48" xfId="0" applyNumberFormat="1" applyFont="1" applyFill="1" applyBorder="1" applyAlignment="1">
      <alignment horizontal="center" vertical="center" wrapText="1"/>
    </xf>
    <xf numFmtId="49" fontId="13" fillId="3" borderId="49" xfId="0" applyNumberFormat="1" applyFont="1" applyFill="1" applyBorder="1" applyAlignment="1">
      <alignment horizontal="center" vertical="center" wrapText="1"/>
    </xf>
    <xf numFmtId="49" fontId="13" fillId="3" borderId="51" xfId="0" applyNumberFormat="1" applyFont="1" applyFill="1" applyBorder="1" applyAlignment="1">
      <alignment horizontal="center" vertical="center" wrapText="1"/>
    </xf>
    <xf numFmtId="49" fontId="13" fillId="3" borderId="57" xfId="0" applyNumberFormat="1" applyFont="1" applyFill="1" applyBorder="1" applyAlignment="1">
      <alignment horizontal="center" vertical="center" wrapText="1"/>
    </xf>
    <xf numFmtId="49" fontId="13" fillId="3" borderId="58" xfId="0" applyNumberFormat="1" applyFont="1" applyFill="1" applyBorder="1" applyAlignment="1">
      <alignment horizontal="center" vertical="center" wrapText="1"/>
    </xf>
    <xf numFmtId="49" fontId="13" fillId="3" borderId="59" xfId="0" applyNumberFormat="1" applyFont="1" applyFill="1" applyBorder="1" applyAlignment="1">
      <alignment horizontal="center" vertical="center" wrapText="1"/>
    </xf>
    <xf numFmtId="14" fontId="6" fillId="2" borderId="31"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23" xfId="0" applyFont="1" applyBorder="1" applyAlignment="1">
      <alignment horizontal="center" vertical="center" wrapText="1"/>
    </xf>
    <xf numFmtId="49" fontId="38" fillId="7" borderId="21" xfId="0" applyNumberFormat="1" applyFont="1" applyFill="1" applyBorder="1" applyAlignment="1">
      <alignment horizontal="center" vertical="center" wrapText="1"/>
    </xf>
    <xf numFmtId="49" fontId="38" fillId="7" borderId="31" xfId="0" applyNumberFormat="1" applyFont="1" applyFill="1" applyBorder="1" applyAlignment="1">
      <alignment horizontal="center" vertical="center" wrapText="1"/>
    </xf>
    <xf numFmtId="49" fontId="38" fillId="7" borderId="23" xfId="0" applyNumberFormat="1" applyFont="1" applyFill="1" applyBorder="1" applyAlignment="1">
      <alignment horizontal="center" vertical="center" wrapText="1"/>
    </xf>
    <xf numFmtId="49" fontId="51" fillId="20" borderId="78" xfId="0" applyNumberFormat="1" applyFont="1" applyFill="1" applyBorder="1" applyAlignment="1">
      <alignment horizontal="left" vertical="center" wrapText="1"/>
    </xf>
    <xf numFmtId="0" fontId="45" fillId="0" borderId="79" xfId="0" applyFont="1" applyBorder="1"/>
    <xf numFmtId="49" fontId="13" fillId="3" borderId="21" xfId="0" applyNumberFormat="1" applyFont="1" applyFill="1" applyBorder="1" applyAlignment="1">
      <alignment horizontal="right" vertical="center" wrapText="1"/>
    </xf>
    <xf numFmtId="49" fontId="13" fillId="3" borderId="31" xfId="0" applyNumberFormat="1" applyFont="1" applyFill="1" applyBorder="1" applyAlignment="1">
      <alignment horizontal="right" vertical="center" wrapText="1"/>
    </xf>
    <xf numFmtId="49" fontId="13" fillId="3" borderId="32" xfId="0" applyNumberFormat="1" applyFont="1" applyFill="1" applyBorder="1" applyAlignment="1">
      <alignment horizontal="right"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49" fontId="51" fillId="20" borderId="76" xfId="0" applyNumberFormat="1" applyFont="1" applyFill="1" applyBorder="1" applyAlignment="1">
      <alignment horizontal="left" vertical="center" wrapText="1"/>
    </xf>
    <xf numFmtId="0" fontId="45" fillId="0" borderId="0" xfId="0" applyFont="1" applyBorder="1"/>
    <xf numFmtId="0" fontId="37" fillId="2" borderId="54"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23"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0" fontId="33" fillId="6"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6" borderId="46" xfId="0" applyFont="1" applyFill="1" applyBorder="1" applyAlignment="1">
      <alignment horizontal="center" vertical="center" wrapText="1"/>
    </xf>
    <xf numFmtId="49" fontId="35" fillId="7" borderId="52" xfId="229" applyNumberFormat="1" applyFont="1" applyFill="1" applyBorder="1" applyAlignment="1">
      <alignment horizontal="center" vertical="center" wrapText="1"/>
    </xf>
    <xf numFmtId="49" fontId="35" fillId="7" borderId="35" xfId="229" applyNumberFormat="1" applyFont="1" applyFill="1" applyBorder="1" applyAlignment="1">
      <alignment horizontal="center" vertical="center" wrapText="1"/>
    </xf>
    <xf numFmtId="49" fontId="35" fillId="7" borderId="53" xfId="229" applyNumberFormat="1" applyFont="1" applyFill="1" applyBorder="1" applyAlignment="1">
      <alignment horizontal="center" vertical="center" wrapText="1"/>
    </xf>
    <xf numFmtId="49" fontId="13" fillId="3" borderId="33" xfId="0" applyNumberFormat="1" applyFont="1" applyFill="1" applyBorder="1" applyAlignment="1">
      <alignment horizontal="center" vertical="center" wrapText="1"/>
    </xf>
    <xf numFmtId="49" fontId="13" fillId="3" borderId="47" xfId="0" applyNumberFormat="1" applyFont="1" applyFill="1" applyBorder="1" applyAlignment="1">
      <alignment horizontal="center" vertical="center" wrapText="1"/>
    </xf>
    <xf numFmtId="49" fontId="13" fillId="3" borderId="50"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0" fontId="50" fillId="18" borderId="73" xfId="0" applyFont="1" applyFill="1" applyBorder="1" applyAlignment="1">
      <alignment horizontal="center" vertical="center"/>
    </xf>
    <xf numFmtId="0" fontId="45" fillId="0" borderId="74" xfId="0" applyFont="1" applyBorder="1"/>
    <xf numFmtId="0" fontId="45" fillId="0" borderId="75" xfId="0" applyFont="1" applyBorder="1"/>
    <xf numFmtId="0" fontId="41" fillId="6" borderId="21" xfId="0" applyFont="1" applyFill="1" applyBorder="1" applyAlignment="1">
      <alignment horizontal="center" vertical="center" wrapText="1"/>
    </xf>
    <xf numFmtId="0" fontId="41" fillId="6" borderId="23"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4" xfId="0" applyFont="1" applyFill="1" applyBorder="1" applyAlignment="1">
      <alignment horizontal="center" vertical="center" wrapText="1"/>
    </xf>
  </cellXfs>
  <cellStyles count="896">
    <cellStyle name="Followed Hyperlink" xfId="200" builtinId="9" hidden="1"/>
    <cellStyle name="Followed Hyperlink" xfId="208" builtinId="9" hidden="1"/>
    <cellStyle name="Followed Hyperlink" xfId="216" builtinId="9" hidden="1"/>
    <cellStyle name="Followed Hyperlink" xfId="224" builtinId="9" hidden="1"/>
    <cellStyle name="Followed Hyperlink" xfId="233" builtinId="9" hidden="1"/>
    <cellStyle name="Followed Hyperlink" xfId="241" builtinId="9" hidden="1"/>
    <cellStyle name="Followed Hyperlink" xfId="249" builtinId="9" hidden="1"/>
    <cellStyle name="Followed Hyperlink" xfId="257" builtinId="9" hidden="1"/>
    <cellStyle name="Followed Hyperlink" xfId="265" builtinId="9" hidden="1"/>
    <cellStyle name="Followed Hyperlink" xfId="273" builtinId="9" hidden="1"/>
    <cellStyle name="Followed Hyperlink" xfId="281"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45" builtinId="9" hidden="1"/>
    <cellStyle name="Followed Hyperlink" xfId="353" builtinId="9" hidden="1"/>
    <cellStyle name="Followed Hyperlink" xfId="361" builtinId="9" hidden="1"/>
    <cellStyle name="Followed Hyperlink" xfId="369" builtinId="9" hidden="1"/>
    <cellStyle name="Followed Hyperlink" xfId="377" builtinId="9" hidden="1"/>
    <cellStyle name="Followed Hyperlink" xfId="385" builtinId="9" hidden="1"/>
    <cellStyle name="Followed Hyperlink" xfId="393" builtinId="9" hidden="1"/>
    <cellStyle name="Followed Hyperlink" xfId="401" builtinId="9" hidden="1"/>
    <cellStyle name="Followed Hyperlink" xfId="409" builtinId="9" hidden="1"/>
    <cellStyle name="Followed Hyperlink" xfId="417" builtinId="9" hidden="1"/>
    <cellStyle name="Followed Hyperlink" xfId="425" builtinId="9" hidden="1"/>
    <cellStyle name="Followed Hyperlink" xfId="433" builtinId="9" hidden="1"/>
    <cellStyle name="Followed Hyperlink" xfId="441" builtinId="9" hidden="1"/>
    <cellStyle name="Followed Hyperlink" xfId="449" builtinId="9" hidden="1"/>
    <cellStyle name="Followed Hyperlink" xfId="457" builtinId="9" hidden="1"/>
    <cellStyle name="Followed Hyperlink" xfId="465" builtinId="9" hidden="1"/>
    <cellStyle name="Followed Hyperlink" xfId="473" builtinId="9" hidden="1"/>
    <cellStyle name="Followed Hyperlink" xfId="481" builtinId="9" hidden="1"/>
    <cellStyle name="Followed Hyperlink" xfId="489" builtinId="9" hidden="1"/>
    <cellStyle name="Followed Hyperlink" xfId="497" builtinId="9" hidden="1"/>
    <cellStyle name="Followed Hyperlink" xfId="505" builtinId="9" hidden="1"/>
    <cellStyle name="Followed Hyperlink" xfId="513" builtinId="9" hidden="1"/>
    <cellStyle name="Followed Hyperlink" xfId="521" builtinId="9" hidden="1"/>
    <cellStyle name="Followed Hyperlink" xfId="529" builtinId="9" hidden="1"/>
    <cellStyle name="Followed Hyperlink" xfId="537" builtinId="9" hidden="1"/>
    <cellStyle name="Followed Hyperlink" xfId="545" builtinId="9" hidden="1"/>
    <cellStyle name="Followed Hyperlink" xfId="553" builtinId="9" hidden="1"/>
    <cellStyle name="Followed Hyperlink" xfId="559" builtinId="9" hidden="1"/>
    <cellStyle name="Followed Hyperlink" xfId="551" builtinId="9" hidden="1"/>
    <cellStyle name="Followed Hyperlink" xfId="543" builtinId="9" hidden="1"/>
    <cellStyle name="Followed Hyperlink" xfId="535" builtinId="9" hidden="1"/>
    <cellStyle name="Followed Hyperlink" xfId="527" builtinId="9" hidden="1"/>
    <cellStyle name="Followed Hyperlink" xfId="519" builtinId="9" hidden="1"/>
    <cellStyle name="Followed Hyperlink" xfId="511" builtinId="9" hidden="1"/>
    <cellStyle name="Followed Hyperlink" xfId="503" builtinId="9" hidden="1"/>
    <cellStyle name="Followed Hyperlink" xfId="495" builtinId="9" hidden="1"/>
    <cellStyle name="Followed Hyperlink" xfId="487" builtinId="9" hidden="1"/>
    <cellStyle name="Followed Hyperlink" xfId="479" builtinId="9" hidden="1"/>
    <cellStyle name="Followed Hyperlink" xfId="471" builtinId="9" hidden="1"/>
    <cellStyle name="Followed Hyperlink" xfId="463" builtinId="9" hidden="1"/>
    <cellStyle name="Followed Hyperlink" xfId="455" builtinId="9" hidden="1"/>
    <cellStyle name="Followed Hyperlink" xfId="447" builtinId="9" hidden="1"/>
    <cellStyle name="Followed Hyperlink" xfId="439" builtinId="9" hidden="1"/>
    <cellStyle name="Followed Hyperlink" xfId="431" builtinId="9" hidden="1"/>
    <cellStyle name="Followed Hyperlink" xfId="423" builtinId="9" hidden="1"/>
    <cellStyle name="Followed Hyperlink" xfId="415" builtinId="9" hidden="1"/>
    <cellStyle name="Followed Hyperlink" xfId="407" builtinId="9" hidden="1"/>
    <cellStyle name="Followed Hyperlink" xfId="399" builtinId="9" hidden="1"/>
    <cellStyle name="Followed Hyperlink" xfId="391" builtinId="9" hidden="1"/>
    <cellStyle name="Followed Hyperlink" xfId="383" builtinId="9" hidden="1"/>
    <cellStyle name="Followed Hyperlink" xfId="375" builtinId="9" hidden="1"/>
    <cellStyle name="Followed Hyperlink" xfId="367" builtinId="9" hidden="1"/>
    <cellStyle name="Followed Hyperlink" xfId="359" builtinId="9" hidden="1"/>
    <cellStyle name="Followed Hyperlink" xfId="351" builtinId="9" hidden="1"/>
    <cellStyle name="Followed Hyperlink" xfId="343" builtinId="9" hidden="1"/>
    <cellStyle name="Followed Hyperlink" xfId="335" builtinId="9" hidden="1"/>
    <cellStyle name="Followed Hyperlink" xfId="327" builtinId="9" hidden="1"/>
    <cellStyle name="Followed Hyperlink" xfId="319" builtinId="9" hidden="1"/>
    <cellStyle name="Followed Hyperlink" xfId="311" builtinId="9" hidden="1"/>
    <cellStyle name="Followed Hyperlink" xfId="303" builtinId="9" hidden="1"/>
    <cellStyle name="Followed Hyperlink" xfId="295" builtinId="9" hidden="1"/>
    <cellStyle name="Followed Hyperlink" xfId="287" builtinId="9" hidden="1"/>
    <cellStyle name="Followed Hyperlink" xfId="279" builtinId="9" hidden="1"/>
    <cellStyle name="Followed Hyperlink" xfId="271" builtinId="9" hidden="1"/>
    <cellStyle name="Followed Hyperlink" xfId="263" builtinId="9" hidden="1"/>
    <cellStyle name="Followed Hyperlink" xfId="255" builtinId="9" hidden="1"/>
    <cellStyle name="Followed Hyperlink" xfId="247" builtinId="9" hidden="1"/>
    <cellStyle name="Followed Hyperlink" xfId="239" builtinId="9" hidden="1"/>
    <cellStyle name="Followed Hyperlink" xfId="231" builtinId="9" hidden="1"/>
    <cellStyle name="Followed Hyperlink" xfId="222" builtinId="9" hidden="1"/>
    <cellStyle name="Followed Hyperlink" xfId="214" builtinId="9" hidden="1"/>
    <cellStyle name="Followed Hyperlink" xfId="206" builtinId="9" hidden="1"/>
    <cellStyle name="Followed Hyperlink" xfId="198" builtinId="9" hidden="1"/>
    <cellStyle name="Followed Hyperlink" xfId="190" builtinId="9" hidden="1"/>
    <cellStyle name="Followed Hyperlink" xfId="182" builtinId="9" hidden="1"/>
    <cellStyle name="Followed Hyperlink" xfId="174" builtinId="9" hidden="1"/>
    <cellStyle name="Followed Hyperlink" xfId="166" builtinId="9" hidden="1"/>
    <cellStyle name="Followed Hyperlink" xfId="158" builtinId="9" hidden="1"/>
    <cellStyle name="Followed Hyperlink" xfId="150" builtinId="9" hidden="1"/>
    <cellStyle name="Followed Hyperlink" xfId="142" builtinId="9" hidden="1"/>
    <cellStyle name="Followed Hyperlink" xfId="134" builtinId="9" hidden="1"/>
    <cellStyle name="Followed Hyperlink" xfId="126" builtinId="9" hidden="1"/>
    <cellStyle name="Followed Hyperlink" xfId="118" builtinId="9" hidden="1"/>
    <cellStyle name="Followed Hyperlink" xfId="110" builtinId="9" hidden="1"/>
    <cellStyle name="Followed Hyperlink" xfId="102" builtinId="9" hidden="1"/>
    <cellStyle name="Followed Hyperlink" xfId="94" builtinId="9" hidden="1"/>
    <cellStyle name="Followed Hyperlink" xfId="86" builtinId="9" hidden="1"/>
    <cellStyle name="Followed Hyperlink" xfId="78" builtinId="9" hidden="1"/>
    <cellStyle name="Followed Hyperlink" xfId="70" builtinId="9" hidden="1"/>
    <cellStyle name="Followed Hyperlink" xfId="24" builtinId="9" hidden="1"/>
    <cellStyle name="Followed Hyperlink" xfId="28" builtinId="9" hidden="1"/>
    <cellStyle name="Followed Hyperlink" xfId="34" builtinId="9" hidden="1"/>
    <cellStyle name="Followed Hyperlink" xfId="40" builtinId="9" hidden="1"/>
    <cellStyle name="Followed Hyperlink" xfId="44" builtinId="9" hidden="1"/>
    <cellStyle name="Followed Hyperlink" xfId="50" builtinId="9" hidden="1"/>
    <cellStyle name="Followed Hyperlink" xfId="56" builtinId="9" hidden="1"/>
    <cellStyle name="Followed Hyperlink" xfId="60" builtinId="9" hidden="1"/>
    <cellStyle name="Followed Hyperlink" xfId="62" builtinId="9" hidden="1"/>
    <cellStyle name="Followed Hyperlink" xfId="46" builtinId="9" hidden="1"/>
    <cellStyle name="Followed Hyperlink" xfId="30" builtinId="9" hidden="1"/>
    <cellStyle name="Followed Hyperlink" xfId="10" builtinId="9" hidden="1"/>
    <cellStyle name="Followed Hyperlink" xfId="16" builtinId="9" hidden="1"/>
    <cellStyle name="Followed Hyperlink" xfId="20" builtinId="9" hidden="1"/>
    <cellStyle name="Followed Hyperlink" xfId="6" builtinId="9" hidden="1"/>
    <cellStyle name="Followed Hyperlink" xfId="4" builtinId="9" hidden="1"/>
    <cellStyle name="Followed Hyperlink" xfId="2" builtinId="9" hidden="1"/>
    <cellStyle name="Followed Hyperlink" xfId="8" builtinId="9" hidden="1"/>
    <cellStyle name="Followed Hyperlink" xfId="14" builtinId="9" hidden="1"/>
    <cellStyle name="Followed Hyperlink" xfId="18" builtinId="9" hidden="1"/>
    <cellStyle name="Followed Hyperlink" xfId="12" builtinId="9" hidden="1"/>
    <cellStyle name="Followed Hyperlink" xfId="22" builtinId="9" hidden="1"/>
    <cellStyle name="Followed Hyperlink" xfId="38" builtinId="9" hidden="1"/>
    <cellStyle name="Followed Hyperlink" xfId="54" builtinId="9" hidden="1"/>
    <cellStyle name="Followed Hyperlink" xfId="64" builtinId="9" hidden="1"/>
    <cellStyle name="Followed Hyperlink" xfId="58" builtinId="9" hidden="1"/>
    <cellStyle name="Followed Hyperlink" xfId="52" builtinId="9" hidden="1"/>
    <cellStyle name="Followed Hyperlink" xfId="48" builtinId="9" hidden="1"/>
    <cellStyle name="Followed Hyperlink" xfId="42" builtinId="9" hidden="1"/>
    <cellStyle name="Followed Hyperlink" xfId="36" builtinId="9" hidden="1"/>
    <cellStyle name="Followed Hyperlink" xfId="32" builtinId="9" hidden="1"/>
    <cellStyle name="Followed Hyperlink" xfId="26" builtinId="9" hidden="1"/>
    <cellStyle name="Followed Hyperlink" xfId="66" builtinId="9" hidden="1"/>
    <cellStyle name="Followed Hyperlink" xfId="74" builtinId="9" hidden="1"/>
    <cellStyle name="Followed Hyperlink" xfId="82" builtinId="9" hidden="1"/>
    <cellStyle name="Followed Hyperlink" xfId="90" builtinId="9" hidden="1"/>
    <cellStyle name="Followed Hyperlink" xfId="98" builtinId="9" hidden="1"/>
    <cellStyle name="Followed Hyperlink" xfId="106" builtinId="9" hidden="1"/>
    <cellStyle name="Followed Hyperlink" xfId="114" builtinId="9" hidden="1"/>
    <cellStyle name="Followed Hyperlink" xfId="122" builtinId="9" hidden="1"/>
    <cellStyle name="Followed Hyperlink" xfId="130" builtinId="9" hidden="1"/>
    <cellStyle name="Followed Hyperlink" xfId="138" builtinId="9" hidden="1"/>
    <cellStyle name="Followed Hyperlink" xfId="146" builtinId="9" hidden="1"/>
    <cellStyle name="Followed Hyperlink" xfId="154" builtinId="9" hidden="1"/>
    <cellStyle name="Followed Hyperlink" xfId="162" builtinId="9" hidden="1"/>
    <cellStyle name="Followed Hyperlink" xfId="170" builtinId="9" hidden="1"/>
    <cellStyle name="Followed Hyperlink" xfId="178" builtinId="9" hidden="1"/>
    <cellStyle name="Followed Hyperlink" xfId="186" builtinId="9" hidden="1"/>
    <cellStyle name="Followed Hyperlink" xfId="194" builtinId="9" hidden="1"/>
    <cellStyle name="Followed Hyperlink" xfId="202" builtinId="9" hidden="1"/>
    <cellStyle name="Followed Hyperlink" xfId="210" builtinId="9" hidden="1"/>
    <cellStyle name="Followed Hyperlink" xfId="218" builtinId="9" hidden="1"/>
    <cellStyle name="Followed Hyperlink" xfId="226" builtinId="9" hidden="1"/>
    <cellStyle name="Followed Hyperlink" xfId="235" builtinId="9" hidden="1"/>
    <cellStyle name="Followed Hyperlink" xfId="243" builtinId="9" hidden="1"/>
    <cellStyle name="Followed Hyperlink" xfId="251" builtinId="9" hidden="1"/>
    <cellStyle name="Followed Hyperlink" xfId="259" builtinId="9" hidden="1"/>
    <cellStyle name="Followed Hyperlink" xfId="267" builtinId="9" hidden="1"/>
    <cellStyle name="Followed Hyperlink" xfId="275" builtinId="9" hidden="1"/>
    <cellStyle name="Followed Hyperlink" xfId="283" builtinId="9" hidden="1"/>
    <cellStyle name="Followed Hyperlink" xfId="291" builtinId="9" hidden="1"/>
    <cellStyle name="Followed Hyperlink" xfId="299" builtinId="9" hidden="1"/>
    <cellStyle name="Followed Hyperlink" xfId="307" builtinId="9" hidden="1"/>
    <cellStyle name="Followed Hyperlink" xfId="315" builtinId="9" hidden="1"/>
    <cellStyle name="Followed Hyperlink" xfId="323" builtinId="9" hidden="1"/>
    <cellStyle name="Followed Hyperlink" xfId="331" builtinId="9" hidden="1"/>
    <cellStyle name="Followed Hyperlink" xfId="339" builtinId="9" hidden="1"/>
    <cellStyle name="Followed Hyperlink" xfId="347" builtinId="9" hidden="1"/>
    <cellStyle name="Followed Hyperlink" xfId="355" builtinId="9" hidden="1"/>
    <cellStyle name="Followed Hyperlink" xfId="363" builtinId="9" hidden="1"/>
    <cellStyle name="Followed Hyperlink" xfId="371" builtinId="9" hidden="1"/>
    <cellStyle name="Followed Hyperlink" xfId="379" builtinId="9" hidden="1"/>
    <cellStyle name="Followed Hyperlink" xfId="387" builtinId="9" hidden="1"/>
    <cellStyle name="Followed Hyperlink" xfId="395" builtinId="9" hidden="1"/>
    <cellStyle name="Followed Hyperlink" xfId="403" builtinId="9" hidden="1"/>
    <cellStyle name="Followed Hyperlink" xfId="411" builtinId="9" hidden="1"/>
    <cellStyle name="Followed Hyperlink" xfId="419" builtinId="9" hidden="1"/>
    <cellStyle name="Followed Hyperlink" xfId="427" builtinId="9" hidden="1"/>
    <cellStyle name="Followed Hyperlink" xfId="435" builtinId="9" hidden="1"/>
    <cellStyle name="Followed Hyperlink" xfId="443" builtinId="9" hidden="1"/>
    <cellStyle name="Followed Hyperlink" xfId="451" builtinId="9" hidden="1"/>
    <cellStyle name="Followed Hyperlink" xfId="459" builtinId="9" hidden="1"/>
    <cellStyle name="Followed Hyperlink" xfId="467" builtinId="9" hidden="1"/>
    <cellStyle name="Followed Hyperlink" xfId="475" builtinId="9" hidden="1"/>
    <cellStyle name="Followed Hyperlink" xfId="483" builtinId="9" hidden="1"/>
    <cellStyle name="Followed Hyperlink" xfId="491" builtinId="9" hidden="1"/>
    <cellStyle name="Followed Hyperlink" xfId="499" builtinId="9" hidden="1"/>
    <cellStyle name="Followed Hyperlink" xfId="507" builtinId="9" hidden="1"/>
    <cellStyle name="Followed Hyperlink" xfId="515" builtinId="9" hidden="1"/>
    <cellStyle name="Followed Hyperlink" xfId="523" builtinId="9" hidden="1"/>
    <cellStyle name="Followed Hyperlink" xfId="531" builtinId="9" hidden="1"/>
    <cellStyle name="Followed Hyperlink" xfId="539" builtinId="9" hidden="1"/>
    <cellStyle name="Followed Hyperlink" xfId="547" builtinId="9" hidden="1"/>
    <cellStyle name="Followed Hyperlink" xfId="555" builtinId="9" hidden="1"/>
    <cellStyle name="Followed Hyperlink" xfId="557" builtinId="9" hidden="1"/>
    <cellStyle name="Followed Hyperlink" xfId="549" builtinId="9" hidden="1"/>
    <cellStyle name="Followed Hyperlink" xfId="541" builtinId="9" hidden="1"/>
    <cellStyle name="Followed Hyperlink" xfId="533" builtinId="9" hidden="1"/>
    <cellStyle name="Followed Hyperlink" xfId="525" builtinId="9" hidden="1"/>
    <cellStyle name="Followed Hyperlink" xfId="517" builtinId="9" hidden="1"/>
    <cellStyle name="Followed Hyperlink" xfId="509" builtinId="9" hidden="1"/>
    <cellStyle name="Followed Hyperlink" xfId="501" builtinId="9" hidden="1"/>
    <cellStyle name="Followed Hyperlink" xfId="493" builtinId="9" hidden="1"/>
    <cellStyle name="Followed Hyperlink" xfId="485" builtinId="9" hidden="1"/>
    <cellStyle name="Followed Hyperlink" xfId="477" builtinId="9" hidden="1"/>
    <cellStyle name="Followed Hyperlink" xfId="469" builtinId="9" hidden="1"/>
    <cellStyle name="Followed Hyperlink" xfId="461" builtinId="9" hidden="1"/>
    <cellStyle name="Followed Hyperlink" xfId="453" builtinId="9" hidden="1"/>
    <cellStyle name="Followed Hyperlink" xfId="445" builtinId="9" hidden="1"/>
    <cellStyle name="Followed Hyperlink" xfId="437" builtinId="9" hidden="1"/>
    <cellStyle name="Followed Hyperlink" xfId="429" builtinId="9" hidden="1"/>
    <cellStyle name="Followed Hyperlink" xfId="421" builtinId="9" hidden="1"/>
    <cellStyle name="Followed Hyperlink" xfId="413" builtinId="9" hidden="1"/>
    <cellStyle name="Followed Hyperlink" xfId="405" builtinId="9" hidden="1"/>
    <cellStyle name="Followed Hyperlink" xfId="397" builtinId="9" hidden="1"/>
    <cellStyle name="Followed Hyperlink" xfId="389" builtinId="9" hidden="1"/>
    <cellStyle name="Followed Hyperlink" xfId="381" builtinId="9" hidden="1"/>
    <cellStyle name="Followed Hyperlink" xfId="373" builtinId="9" hidden="1"/>
    <cellStyle name="Followed Hyperlink" xfId="365" builtinId="9" hidden="1"/>
    <cellStyle name="Followed Hyperlink" xfId="357" builtinId="9" hidden="1"/>
    <cellStyle name="Followed Hyperlink" xfId="349" builtinId="9" hidden="1"/>
    <cellStyle name="Followed Hyperlink" xfId="341"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5" builtinId="9" hidden="1"/>
    <cellStyle name="Followed Hyperlink" xfId="277" builtinId="9" hidden="1"/>
    <cellStyle name="Followed Hyperlink" xfId="269" builtinId="9" hidden="1"/>
    <cellStyle name="Followed Hyperlink" xfId="261" builtinId="9" hidden="1"/>
    <cellStyle name="Followed Hyperlink" xfId="253" builtinId="9" hidden="1"/>
    <cellStyle name="Followed Hyperlink" xfId="245" builtinId="9" hidden="1"/>
    <cellStyle name="Followed Hyperlink" xfId="237" builtinId="9" hidden="1"/>
    <cellStyle name="Followed Hyperlink" xfId="228" builtinId="9" hidden="1"/>
    <cellStyle name="Followed Hyperlink" xfId="220" builtinId="9" hidden="1"/>
    <cellStyle name="Followed Hyperlink" xfId="212" builtinId="9" hidden="1"/>
    <cellStyle name="Followed Hyperlink" xfId="204" builtinId="9" hidden="1"/>
    <cellStyle name="Followed Hyperlink" xfId="196" builtinId="9" hidden="1"/>
    <cellStyle name="Followed Hyperlink" xfId="112" builtinId="9" hidden="1"/>
    <cellStyle name="Followed Hyperlink" xfId="116" builtinId="9" hidden="1"/>
    <cellStyle name="Followed Hyperlink" xfId="120" builtinId="9" hidden="1"/>
    <cellStyle name="Followed Hyperlink" xfId="128" builtinId="9" hidden="1"/>
    <cellStyle name="Followed Hyperlink" xfId="132" builtinId="9" hidden="1"/>
    <cellStyle name="Followed Hyperlink" xfId="136" builtinId="9" hidden="1"/>
    <cellStyle name="Followed Hyperlink" xfId="144" builtinId="9" hidden="1"/>
    <cellStyle name="Followed Hyperlink" xfId="148" builtinId="9" hidden="1"/>
    <cellStyle name="Followed Hyperlink" xfId="152" builtinId="9" hidden="1"/>
    <cellStyle name="Followed Hyperlink" xfId="160" builtinId="9" hidden="1"/>
    <cellStyle name="Followed Hyperlink" xfId="164" builtinId="9" hidden="1"/>
    <cellStyle name="Followed Hyperlink" xfId="168" builtinId="9" hidden="1"/>
    <cellStyle name="Followed Hyperlink" xfId="176" builtinId="9" hidden="1"/>
    <cellStyle name="Followed Hyperlink" xfId="180" builtinId="9" hidden="1"/>
    <cellStyle name="Followed Hyperlink" xfId="184" builtinId="9" hidden="1"/>
    <cellStyle name="Followed Hyperlink" xfId="192" builtinId="9" hidden="1"/>
    <cellStyle name="Followed Hyperlink" xfId="188" builtinId="9" hidden="1"/>
    <cellStyle name="Followed Hyperlink" xfId="172" builtinId="9" hidden="1"/>
    <cellStyle name="Followed Hyperlink" xfId="156" builtinId="9" hidden="1"/>
    <cellStyle name="Followed Hyperlink" xfId="140" builtinId="9" hidden="1"/>
    <cellStyle name="Followed Hyperlink" xfId="124" builtinId="9" hidden="1"/>
    <cellStyle name="Followed Hyperlink" xfId="108" builtinId="9" hidden="1"/>
    <cellStyle name="Followed Hyperlink" xfId="84" builtinId="9" hidden="1"/>
    <cellStyle name="Followed Hyperlink" xfId="88" builtinId="9" hidden="1"/>
    <cellStyle name="Followed Hyperlink" xfId="96" builtinId="9" hidden="1"/>
    <cellStyle name="Followed Hyperlink" xfId="100" builtinId="9" hidden="1"/>
    <cellStyle name="Followed Hyperlink" xfId="104" builtinId="9" hidden="1"/>
    <cellStyle name="Followed Hyperlink" xfId="92" builtinId="9" hidden="1"/>
    <cellStyle name="Followed Hyperlink" xfId="76" builtinId="9" hidden="1"/>
    <cellStyle name="Followed Hyperlink" xfId="80" builtinId="9" hidden="1"/>
    <cellStyle name="Followed Hyperlink" xfId="72" builtinId="9" hidden="1"/>
    <cellStyle name="Followed Hyperlink" xfId="68"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Hyperlink" xfId="496" builtinId="8" hidden="1"/>
    <cellStyle name="Hyperlink" xfId="498" builtinId="8" hidden="1"/>
    <cellStyle name="Hyperlink" xfId="500" builtinId="8" hidden="1"/>
    <cellStyle name="Hyperlink" xfId="506" builtinId="8" hidden="1"/>
    <cellStyle name="Hyperlink" xfId="508" builtinId="8" hidden="1"/>
    <cellStyle name="Hyperlink" xfId="512" builtinId="8" hidden="1"/>
    <cellStyle name="Hyperlink" xfId="516" builtinId="8" hidden="1"/>
    <cellStyle name="Hyperlink" xfId="520" builtinId="8" hidden="1"/>
    <cellStyle name="Hyperlink" xfId="522" builtinId="8" hidden="1"/>
    <cellStyle name="Hyperlink" xfId="528" builtinId="8" hidden="1"/>
    <cellStyle name="Hyperlink" xfId="530" builtinId="8" hidden="1"/>
    <cellStyle name="Hyperlink" xfId="532" builtinId="8" hidden="1"/>
    <cellStyle name="Hyperlink" xfId="538" builtinId="8" hidden="1"/>
    <cellStyle name="Hyperlink" xfId="540" builtinId="8" hidden="1"/>
    <cellStyle name="Hyperlink" xfId="544" builtinId="8" hidden="1"/>
    <cellStyle name="Hyperlink" xfId="548" builtinId="8" hidden="1"/>
    <cellStyle name="Hyperlink" xfId="552" builtinId="8" hidden="1"/>
    <cellStyle name="Hyperlink" xfId="554" builtinId="8" hidden="1"/>
    <cellStyle name="Hyperlink" xfId="558" builtinId="8" hidden="1"/>
    <cellStyle name="Hyperlink" xfId="550" builtinId="8" hidden="1"/>
    <cellStyle name="Hyperlink" xfId="542" builtinId="8" hidden="1"/>
    <cellStyle name="Hyperlink" xfId="526" builtinId="8" hidden="1"/>
    <cellStyle name="Hyperlink" xfId="518" builtinId="8" hidden="1"/>
    <cellStyle name="Hyperlink" xfId="510" builtinId="8" hidden="1"/>
    <cellStyle name="Hyperlink" xfId="494" builtinId="8" hidden="1"/>
    <cellStyle name="Hyperlink" xfId="486" builtinId="8" hidden="1"/>
    <cellStyle name="Hyperlink" xfId="478" builtinId="8" hidden="1"/>
    <cellStyle name="Hyperlink" xfId="462" builtinId="8" hidden="1"/>
    <cellStyle name="Hyperlink" xfId="454" builtinId="8" hidden="1"/>
    <cellStyle name="Hyperlink" xfId="446" builtinId="8" hidden="1"/>
    <cellStyle name="Hyperlink" xfId="430" builtinId="8" hidden="1"/>
    <cellStyle name="Hyperlink" xfId="422" builtinId="8" hidden="1"/>
    <cellStyle name="Hyperlink" xfId="414" builtinId="8" hidden="1"/>
    <cellStyle name="Hyperlink" xfId="398" builtinId="8" hidden="1"/>
    <cellStyle name="Hyperlink" xfId="390" builtinId="8" hidden="1"/>
    <cellStyle name="Hyperlink" xfId="382" builtinId="8" hidden="1"/>
    <cellStyle name="Hyperlink" xfId="366" builtinId="8" hidden="1"/>
    <cellStyle name="Hyperlink" xfId="358" builtinId="8" hidden="1"/>
    <cellStyle name="Hyperlink" xfId="350" builtinId="8" hidden="1"/>
    <cellStyle name="Hyperlink" xfId="334" builtinId="8" hidden="1"/>
    <cellStyle name="Hyperlink" xfId="326" builtinId="8" hidden="1"/>
    <cellStyle name="Hyperlink" xfId="318" builtinId="8" hidden="1"/>
    <cellStyle name="Hyperlink" xfId="302" builtinId="8" hidden="1"/>
    <cellStyle name="Hyperlink" xfId="294" builtinId="8" hidden="1"/>
    <cellStyle name="Hyperlink" xfId="286" builtinId="8" hidden="1"/>
    <cellStyle name="Hyperlink" xfId="270" builtinId="8" hidden="1"/>
    <cellStyle name="Hyperlink" xfId="262" builtinId="8" hidden="1"/>
    <cellStyle name="Hyperlink" xfId="254" builtinId="8" hidden="1"/>
    <cellStyle name="Hyperlink" xfId="238" builtinId="8" hidden="1"/>
    <cellStyle name="Hyperlink" xfId="230" builtinId="8" hidden="1"/>
    <cellStyle name="Hyperlink" xfId="221" builtinId="8" hidden="1"/>
    <cellStyle name="Hyperlink" xfId="91" builtinId="8" hidden="1"/>
    <cellStyle name="Hyperlink" xfId="93" builtinId="8" hidden="1"/>
    <cellStyle name="Hyperlink" xfId="95" builtinId="8" hidden="1"/>
    <cellStyle name="Hyperlink" xfId="99"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9" builtinId="8" hidden="1"/>
    <cellStyle name="Hyperlink" xfId="121" builtinId="8" hidden="1"/>
    <cellStyle name="Hyperlink" xfId="123" builtinId="8" hidden="1"/>
    <cellStyle name="Hyperlink" xfId="127" builtinId="8" hidden="1"/>
    <cellStyle name="Hyperlink" xfId="129" builtinId="8" hidden="1"/>
    <cellStyle name="Hyperlink" xfId="131" builtinId="8" hidden="1"/>
    <cellStyle name="Hyperlink" xfId="137" builtinId="8" hidden="1"/>
    <cellStyle name="Hyperlink" xfId="139" builtinId="8" hidden="1"/>
    <cellStyle name="Hyperlink" xfId="141" builtinId="8" hidden="1"/>
    <cellStyle name="Hyperlink" xfId="145" builtinId="8" hidden="1"/>
    <cellStyle name="Hyperlink" xfId="147" builtinId="8" hidden="1"/>
    <cellStyle name="Hyperlink" xfId="151" builtinId="8" hidden="1"/>
    <cellStyle name="Hyperlink" xfId="155" builtinId="8" hidden="1"/>
    <cellStyle name="Hyperlink" xfId="157" builtinId="8" hidden="1"/>
    <cellStyle name="Hyperlink" xfId="159" builtinId="8" hidden="1"/>
    <cellStyle name="Hyperlink" xfId="163"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3" builtinId="8" hidden="1"/>
    <cellStyle name="Hyperlink" xfId="185" builtinId="8" hidden="1"/>
    <cellStyle name="Hyperlink" xfId="187"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9" builtinId="8" hidden="1"/>
    <cellStyle name="Hyperlink" xfId="197" builtinId="8" hidden="1"/>
    <cellStyle name="Hyperlink" xfId="181" builtinId="8" hidden="1"/>
    <cellStyle name="Hyperlink" xfId="149" builtinId="8" hidden="1"/>
    <cellStyle name="Hyperlink" xfId="133" builtinId="8" hidden="1"/>
    <cellStyle name="Hyperlink" xfId="117"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59" builtinId="8" hidden="1"/>
    <cellStyle name="Hyperlink" xfId="61" builtinId="8" hidden="1"/>
    <cellStyle name="Hyperlink" xfId="63" builtinId="8" hidden="1"/>
    <cellStyle name="Hyperlink" xfId="67" builtinId="8" hidden="1"/>
    <cellStyle name="Hyperlink" xfId="71" builtinId="8" hidden="1"/>
    <cellStyle name="Hyperlink" xfId="73"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21"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9" builtinId="8" hidden="1"/>
    <cellStyle name="Hyperlink" xfId="1" builtinId="8" hidden="1"/>
    <cellStyle name="Hyperlink" xfId="3" builtinId="8" hidden="1"/>
    <cellStyle name="Hyperlink" xfId="19" builtinId="8" hidden="1"/>
    <cellStyle name="Hyperlink" xfId="11" builtinId="8" hidden="1"/>
    <cellStyle name="Hyperlink" xfId="35" builtinId="8" hidden="1"/>
    <cellStyle name="Hyperlink" xfId="27" builtinId="8" hidden="1"/>
    <cellStyle name="Hyperlink" xfId="69" builtinId="8" hidden="1"/>
    <cellStyle name="Hyperlink" xfId="83" builtinId="8" hidden="1"/>
    <cellStyle name="Hyperlink" xfId="75" builtinId="8" hidden="1"/>
    <cellStyle name="Hyperlink" xfId="65" builtinId="8" hidden="1"/>
    <cellStyle name="Hyperlink" xfId="57" builtinId="8" hidden="1"/>
    <cellStyle name="Hyperlink" xfId="49" builtinId="8" hidden="1"/>
    <cellStyle name="Hyperlink" xfId="101" builtinId="8" hidden="1"/>
    <cellStyle name="Hyperlink" xfId="165" builtinId="8" hidden="1"/>
    <cellStyle name="Hyperlink" xfId="207" builtinId="8" hidden="1"/>
    <cellStyle name="Hyperlink" xfId="199" builtinId="8" hidden="1"/>
    <cellStyle name="Hyperlink" xfId="189" builtinId="8" hidden="1"/>
    <cellStyle name="Hyperlink" xfId="179" builtinId="8" hidden="1"/>
    <cellStyle name="Hyperlink" xfId="171" builtinId="8" hidden="1"/>
    <cellStyle name="Hyperlink" xfId="161" builtinId="8" hidden="1"/>
    <cellStyle name="Hyperlink" xfId="153" builtinId="8" hidden="1"/>
    <cellStyle name="Hyperlink" xfId="143" builtinId="8" hidden="1"/>
    <cellStyle name="Hyperlink" xfId="135" builtinId="8" hidden="1"/>
    <cellStyle name="Hyperlink" xfId="125" builtinId="8" hidden="1"/>
    <cellStyle name="Hyperlink" xfId="115" builtinId="8" hidden="1"/>
    <cellStyle name="Hyperlink" xfId="107" builtinId="8" hidden="1"/>
    <cellStyle name="Hyperlink" xfId="97" builtinId="8" hidden="1"/>
    <cellStyle name="Hyperlink" xfId="213" builtinId="8" hidden="1"/>
    <cellStyle name="Hyperlink" xfId="246" builtinId="8" hidden="1"/>
    <cellStyle name="Hyperlink" xfId="278" builtinId="8" hidden="1"/>
    <cellStyle name="Hyperlink" xfId="310" builtinId="8" hidden="1"/>
    <cellStyle name="Hyperlink" xfId="342" builtinId="8" hidden="1"/>
    <cellStyle name="Hyperlink" xfId="374" builtinId="8" hidden="1"/>
    <cellStyle name="Hyperlink" xfId="406" builtinId="8" hidden="1"/>
    <cellStyle name="Hyperlink" xfId="438" builtinId="8" hidden="1"/>
    <cellStyle name="Hyperlink" xfId="470" builtinId="8" hidden="1"/>
    <cellStyle name="Hyperlink" xfId="502" builtinId="8" hidden="1"/>
    <cellStyle name="Hyperlink" xfId="534" builtinId="8" hidden="1"/>
    <cellStyle name="Hyperlink" xfId="556" builtinId="8" hidden="1"/>
    <cellStyle name="Hyperlink" xfId="546" builtinId="8" hidden="1"/>
    <cellStyle name="Hyperlink" xfId="536" builtinId="8" hidden="1"/>
    <cellStyle name="Hyperlink" xfId="524" builtinId="8" hidden="1"/>
    <cellStyle name="Hyperlink" xfId="514" builtinId="8" hidden="1"/>
    <cellStyle name="Hyperlink" xfId="504" builtinId="8" hidden="1"/>
    <cellStyle name="Hyperlink" xfId="492" builtinId="8" hidden="1"/>
    <cellStyle name="Hyperlink" xfId="332" builtinId="8" hidden="1"/>
    <cellStyle name="Hyperlink" xfId="336" builtinId="8" hidden="1"/>
    <cellStyle name="Hyperlink" xfId="338" builtinId="8" hidden="1"/>
    <cellStyle name="Hyperlink" xfId="340" builtinId="8" hidden="1"/>
    <cellStyle name="Hyperlink" xfId="346" builtinId="8" hidden="1"/>
    <cellStyle name="Hyperlink" xfId="348" builtinId="8" hidden="1"/>
    <cellStyle name="Hyperlink" xfId="352" builtinId="8" hidden="1"/>
    <cellStyle name="Hyperlink" xfId="354" builtinId="8" hidden="1"/>
    <cellStyle name="Hyperlink" xfId="356" builtinId="8" hidden="1"/>
    <cellStyle name="Hyperlink" xfId="360" builtinId="8" hidden="1"/>
    <cellStyle name="Hyperlink" xfId="362" builtinId="8" hidden="1"/>
    <cellStyle name="Hyperlink" xfId="368" builtinId="8" hidden="1"/>
    <cellStyle name="Hyperlink" xfId="370" builtinId="8" hidden="1"/>
    <cellStyle name="Hyperlink" xfId="372" builtinId="8" hidden="1"/>
    <cellStyle name="Hyperlink" xfId="376" builtinId="8" hidden="1"/>
    <cellStyle name="Hyperlink" xfId="378" builtinId="8" hidden="1"/>
    <cellStyle name="Hyperlink" xfId="380" builtinId="8" hidden="1"/>
    <cellStyle name="Hyperlink" xfId="384" builtinId="8" hidden="1"/>
    <cellStyle name="Hyperlink" xfId="388" builtinId="8" hidden="1"/>
    <cellStyle name="Hyperlink" xfId="392" builtinId="8" hidden="1"/>
    <cellStyle name="Hyperlink" xfId="394" builtinId="8" hidden="1"/>
    <cellStyle name="Hyperlink" xfId="396" builtinId="8" hidden="1"/>
    <cellStyle name="Hyperlink" xfId="400" builtinId="8" hidden="1"/>
    <cellStyle name="Hyperlink" xfId="402" builtinId="8" hidden="1"/>
    <cellStyle name="Hyperlink" xfId="404" builtinId="8" hidden="1"/>
    <cellStyle name="Hyperlink" xfId="410" builtinId="8" hidden="1"/>
    <cellStyle name="Hyperlink" xfId="412" builtinId="8" hidden="1"/>
    <cellStyle name="Hyperlink" xfId="416" builtinId="8" hidden="1"/>
    <cellStyle name="Hyperlink" xfId="418" builtinId="8" hidden="1"/>
    <cellStyle name="Hyperlink" xfId="420" builtinId="8" hidden="1"/>
    <cellStyle name="Hyperlink" xfId="424" builtinId="8" hidden="1"/>
    <cellStyle name="Hyperlink" xfId="426" builtinId="8" hidden="1"/>
    <cellStyle name="Hyperlink" xfId="432" builtinId="8" hidden="1"/>
    <cellStyle name="Hyperlink" xfId="434" builtinId="8" hidden="1"/>
    <cellStyle name="Hyperlink" xfId="436" builtinId="8" hidden="1"/>
    <cellStyle name="Hyperlink" xfId="440" builtinId="8" hidden="1"/>
    <cellStyle name="Hyperlink" xfId="442" builtinId="8" hidden="1"/>
    <cellStyle name="Hyperlink" xfId="444" builtinId="8" hidden="1"/>
    <cellStyle name="Hyperlink" xfId="448" builtinId="8" hidden="1"/>
    <cellStyle name="Hyperlink" xfId="452" builtinId="8" hidden="1"/>
    <cellStyle name="Hyperlink" xfId="456" builtinId="8" hidden="1"/>
    <cellStyle name="Hyperlink" xfId="458" builtinId="8" hidden="1"/>
    <cellStyle name="Hyperlink" xfId="460" builtinId="8" hidden="1"/>
    <cellStyle name="Hyperlink" xfId="464" builtinId="8" hidden="1"/>
    <cellStyle name="Hyperlink" xfId="466" builtinId="8" hidden="1"/>
    <cellStyle name="Hyperlink" xfId="468" builtinId="8" hidden="1"/>
    <cellStyle name="Hyperlink" xfId="474" builtinId="8" hidden="1"/>
    <cellStyle name="Hyperlink" xfId="476" builtinId="8" hidden="1"/>
    <cellStyle name="Hyperlink" xfId="480" builtinId="8" hidden="1"/>
    <cellStyle name="Hyperlink" xfId="482" builtinId="8" hidden="1"/>
    <cellStyle name="Hyperlink" xfId="484" builtinId="8" hidden="1"/>
    <cellStyle name="Hyperlink" xfId="488" builtinId="8" hidden="1"/>
    <cellStyle name="Hyperlink" xfId="490" builtinId="8" hidden="1"/>
    <cellStyle name="Hyperlink" xfId="472" builtinId="8" hidden="1"/>
    <cellStyle name="Hyperlink" xfId="450" builtinId="8" hidden="1"/>
    <cellStyle name="Hyperlink" xfId="428" builtinId="8" hidden="1"/>
    <cellStyle name="Hyperlink" xfId="408" builtinId="8" hidden="1"/>
    <cellStyle name="Hyperlink" xfId="386" builtinId="8" hidden="1"/>
    <cellStyle name="Hyperlink" xfId="364" builtinId="8" hidden="1"/>
    <cellStyle name="Hyperlink" xfId="344" builtinId="8" hidden="1"/>
    <cellStyle name="Hyperlink" xfId="268" builtinId="8" hidden="1"/>
    <cellStyle name="Hyperlink" xfId="272" builtinId="8" hidden="1"/>
    <cellStyle name="Hyperlink" xfId="274" builtinId="8" hidden="1"/>
    <cellStyle name="Hyperlink" xfId="276" builtinId="8" hidden="1"/>
    <cellStyle name="Hyperlink" xfId="280" builtinId="8" hidden="1"/>
    <cellStyle name="Hyperlink" xfId="282" builtinId="8" hidden="1"/>
    <cellStyle name="Hyperlink" xfId="284" builtinId="8" hidden="1"/>
    <cellStyle name="Hyperlink" xfId="288" builtinId="8" hidden="1"/>
    <cellStyle name="Hyperlink" xfId="290" builtinId="8" hidden="1"/>
    <cellStyle name="Hyperlink" xfId="292" builtinId="8" hidden="1"/>
    <cellStyle name="Hyperlink" xfId="296" builtinId="8" hidden="1"/>
    <cellStyle name="Hyperlink" xfId="298" builtinId="8" hidden="1"/>
    <cellStyle name="Hyperlink" xfId="304" builtinId="8" hidden="1"/>
    <cellStyle name="Hyperlink" xfId="306" builtinId="8" hidden="1"/>
    <cellStyle name="Hyperlink" xfId="308" builtinId="8" hidden="1"/>
    <cellStyle name="Hyperlink" xfId="312" builtinId="8" hidden="1"/>
    <cellStyle name="Hyperlink" xfId="314" builtinId="8" hidden="1"/>
    <cellStyle name="Hyperlink" xfId="316" builtinId="8" hidden="1"/>
    <cellStyle name="Hyperlink" xfId="320" builtinId="8" hidden="1"/>
    <cellStyle name="Hyperlink" xfId="322" builtinId="8" hidden="1"/>
    <cellStyle name="Hyperlink" xfId="324" builtinId="8" hidden="1"/>
    <cellStyle name="Hyperlink" xfId="328" builtinId="8" hidden="1"/>
    <cellStyle name="Hyperlink" xfId="330" builtinId="8" hidden="1"/>
    <cellStyle name="Hyperlink" xfId="300" builtinId="8" hidden="1"/>
    <cellStyle name="Hyperlink" xfId="240" builtinId="8" hidden="1"/>
    <cellStyle name="Hyperlink" xfId="242" builtinId="8" hidden="1"/>
    <cellStyle name="Hyperlink" xfId="244" builtinId="8" hidden="1"/>
    <cellStyle name="Hyperlink" xfId="248" builtinId="8" hidden="1"/>
    <cellStyle name="Hyperlink" xfId="250" builtinId="8" hidden="1"/>
    <cellStyle name="Hyperlink" xfId="252" builtinId="8" hidden="1"/>
    <cellStyle name="Hyperlink" xfId="256" builtinId="8" hidden="1"/>
    <cellStyle name="Hyperlink" xfId="258" builtinId="8" hidden="1"/>
    <cellStyle name="Hyperlink" xfId="260" builtinId="8" hidden="1"/>
    <cellStyle name="Hyperlink" xfId="264" builtinId="8" hidden="1"/>
    <cellStyle name="Hyperlink" xfId="266" builtinId="8" hidden="1"/>
    <cellStyle name="Hyperlink" xfId="225" builtinId="8" hidden="1"/>
    <cellStyle name="Hyperlink" xfId="227" builtinId="8" hidden="1"/>
    <cellStyle name="Hyperlink" xfId="232" builtinId="8" hidden="1"/>
    <cellStyle name="Hyperlink" xfId="234" builtinId="8" hidden="1"/>
    <cellStyle name="Hyperlink" xfId="236" builtinId="8" hidden="1"/>
    <cellStyle name="Hyperlink" xfId="217" builtinId="8" hidden="1"/>
    <cellStyle name="Hyperlink" xfId="219" builtinId="8" hidden="1"/>
    <cellStyle name="Hyperlink" xfId="223" builtinId="8" hidden="1"/>
    <cellStyle name="Hyperlink" xfId="215" builtinId="8" hidden="1"/>
    <cellStyle name="Hyperlink" xfId="211"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Normal" xfId="0" builtinId="0"/>
    <cellStyle name="Normal 2" xfId="22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15</xdr:row>
          <xdr:rowOff>76200</xdr:rowOff>
        </xdr:from>
        <xdr:to>
          <xdr:col>0</xdr:col>
          <xdr:colOff>673100</xdr:colOff>
          <xdr:row>15</xdr:row>
          <xdr:rowOff>482600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xdr:row>
          <xdr:rowOff>63500</xdr:rowOff>
        </xdr:from>
        <xdr:to>
          <xdr:col>0</xdr:col>
          <xdr:colOff>660400</xdr:colOff>
          <xdr:row>5</xdr:row>
          <xdr:rowOff>469900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76200</xdr:rowOff>
        </xdr:from>
        <xdr:to>
          <xdr:col>0</xdr:col>
          <xdr:colOff>673100</xdr:colOff>
          <xdr:row>9</xdr:row>
          <xdr:rowOff>482600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76200</xdr:rowOff>
        </xdr:from>
        <xdr:to>
          <xdr:col>0</xdr:col>
          <xdr:colOff>673100</xdr:colOff>
          <xdr:row>11</xdr:row>
          <xdr:rowOff>482600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76200</xdr:rowOff>
        </xdr:from>
        <xdr:to>
          <xdr:col>0</xdr:col>
          <xdr:colOff>673100</xdr:colOff>
          <xdr:row>13</xdr:row>
          <xdr:rowOff>482600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28</xdr:row>
          <xdr:rowOff>63500</xdr:rowOff>
        </xdr:from>
        <xdr:to>
          <xdr:col>0</xdr:col>
          <xdr:colOff>660400</xdr:colOff>
          <xdr:row>29</xdr:row>
          <xdr:rowOff>76200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29</xdr:row>
          <xdr:rowOff>76200</xdr:rowOff>
        </xdr:from>
        <xdr:to>
          <xdr:col>0</xdr:col>
          <xdr:colOff>673100</xdr:colOff>
          <xdr:row>30</xdr:row>
          <xdr:rowOff>88900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30</xdr:row>
          <xdr:rowOff>63500</xdr:rowOff>
        </xdr:from>
        <xdr:to>
          <xdr:col>0</xdr:col>
          <xdr:colOff>660400</xdr:colOff>
          <xdr:row>31</xdr:row>
          <xdr:rowOff>76200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76200</xdr:rowOff>
        </xdr:from>
        <xdr:to>
          <xdr:col>0</xdr:col>
          <xdr:colOff>673100</xdr:colOff>
          <xdr:row>32</xdr:row>
          <xdr:rowOff>88900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76200</xdr:rowOff>
        </xdr:from>
        <xdr:to>
          <xdr:col>0</xdr:col>
          <xdr:colOff>673100</xdr:colOff>
          <xdr:row>13</xdr:row>
          <xdr:rowOff>482600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76200</xdr:rowOff>
        </xdr:from>
        <xdr:to>
          <xdr:col>0</xdr:col>
          <xdr:colOff>673100</xdr:colOff>
          <xdr:row>9</xdr:row>
          <xdr:rowOff>482600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76200</xdr:rowOff>
        </xdr:from>
        <xdr:to>
          <xdr:col>0</xdr:col>
          <xdr:colOff>673100</xdr:colOff>
          <xdr:row>11</xdr:row>
          <xdr:rowOff>482600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76200</xdr:rowOff>
        </xdr:from>
        <xdr:to>
          <xdr:col>0</xdr:col>
          <xdr:colOff>673100</xdr:colOff>
          <xdr:row>11</xdr:row>
          <xdr:rowOff>482600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xdr:row>
          <xdr:rowOff>63500</xdr:rowOff>
        </xdr:from>
        <xdr:to>
          <xdr:col>0</xdr:col>
          <xdr:colOff>660400</xdr:colOff>
          <xdr:row>7</xdr:row>
          <xdr:rowOff>469900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B41"/>
  <sheetViews>
    <sheetView zoomScale="90" zoomScaleNormal="90" zoomScalePageLayoutView="90" workbookViewId="0">
      <selection activeCell="A7" sqref="A7"/>
    </sheetView>
  </sheetViews>
  <sheetFormatPr baseColWidth="10" defaultColWidth="10.83203125" defaultRowHeight="31" customHeight="1" x14ac:dyDescent="0"/>
  <cols>
    <col min="1" max="1" width="21" style="93" customWidth="1"/>
    <col min="2" max="4" width="30" style="93" customWidth="1"/>
    <col min="5" max="16384" width="10.83203125" style="93"/>
  </cols>
  <sheetData>
    <row r="1" spans="1:704" s="90" customFormat="1" ht="30" customHeight="1">
      <c r="A1" s="303" t="s">
        <v>241</v>
      </c>
      <c r="B1" s="304"/>
      <c r="C1" s="304"/>
      <c r="D1" s="305"/>
      <c r="E1" s="82"/>
      <c r="F1" s="82"/>
      <c r="G1" s="82"/>
      <c r="AAB1" s="93" t="s">
        <v>5</v>
      </c>
    </row>
    <row r="2" spans="1:704" s="90" customFormat="1" ht="30" customHeight="1">
      <c r="A2" s="306" t="s">
        <v>244</v>
      </c>
      <c r="B2" s="307"/>
      <c r="C2" s="307"/>
      <c r="D2" s="308"/>
      <c r="E2" s="107"/>
      <c r="F2" s="107"/>
      <c r="G2" s="107"/>
      <c r="AAB2" s="93"/>
    </row>
    <row r="3" spans="1:704" ht="29" customHeight="1">
      <c r="A3" s="102" t="s">
        <v>138</v>
      </c>
      <c r="B3" s="205" t="s">
        <v>245</v>
      </c>
      <c r="C3" s="205"/>
      <c r="D3" s="206"/>
      <c r="E3" s="92"/>
      <c r="F3" s="92"/>
      <c r="G3" s="92"/>
      <c r="AAB3" s="93" t="s">
        <v>6</v>
      </c>
    </row>
    <row r="4" spans="1:704" ht="31" customHeight="1">
      <c r="A4" s="102" t="s">
        <v>136</v>
      </c>
      <c r="B4" s="309"/>
      <c r="C4" s="309"/>
      <c r="D4" s="310"/>
    </row>
    <row r="5" spans="1:704" ht="31" customHeight="1">
      <c r="A5" s="102" t="s">
        <v>137</v>
      </c>
      <c r="B5" s="309"/>
      <c r="C5" s="309"/>
      <c r="D5" s="310"/>
    </row>
    <row r="6" spans="1:704" ht="31" customHeight="1">
      <c r="A6" s="294" t="s">
        <v>150</v>
      </c>
      <c r="B6" s="295"/>
      <c r="C6" s="295"/>
      <c r="D6" s="296"/>
    </row>
    <row r="7" spans="1:704" ht="31" customHeight="1">
      <c r="A7" s="91"/>
      <c r="B7" s="103" t="s">
        <v>140</v>
      </c>
      <c r="C7" s="103" t="s">
        <v>141</v>
      </c>
      <c r="D7" s="198" t="s">
        <v>142</v>
      </c>
    </row>
    <row r="8" spans="1:704" ht="31" customHeight="1">
      <c r="A8" s="102" t="s">
        <v>126</v>
      </c>
      <c r="B8" s="122"/>
      <c r="C8" s="122"/>
      <c r="D8" s="108"/>
    </row>
    <row r="9" spans="1:704" ht="31" customHeight="1">
      <c r="A9" s="102" t="s">
        <v>127</v>
      </c>
      <c r="B9" s="122"/>
      <c r="C9" s="122"/>
      <c r="D9" s="108"/>
    </row>
    <row r="10" spans="1:704" ht="31" customHeight="1">
      <c r="A10" s="102" t="s">
        <v>128</v>
      </c>
      <c r="B10" s="122"/>
      <c r="C10" s="122"/>
      <c r="D10" s="108"/>
    </row>
    <row r="11" spans="1:704" ht="31" customHeight="1">
      <c r="A11" s="102" t="s">
        <v>129</v>
      </c>
      <c r="B11" s="122"/>
      <c r="C11" s="122"/>
      <c r="D11" s="108"/>
    </row>
    <row r="12" spans="1:704" ht="31" customHeight="1">
      <c r="A12" s="102" t="s">
        <v>130</v>
      </c>
      <c r="B12" s="122"/>
      <c r="C12" s="122"/>
      <c r="D12" s="108"/>
    </row>
    <row r="13" spans="1:704" ht="31" customHeight="1">
      <c r="A13" s="102" t="s">
        <v>131</v>
      </c>
      <c r="B13" s="122"/>
      <c r="C13" s="122"/>
      <c r="D13" s="108"/>
    </row>
    <row r="14" spans="1:704" ht="31" customHeight="1">
      <c r="A14" s="102" t="s">
        <v>132</v>
      </c>
      <c r="B14" s="122"/>
      <c r="C14" s="122"/>
      <c r="D14" s="108"/>
    </row>
    <row r="15" spans="1:704" ht="31" customHeight="1" thickBot="1">
      <c r="A15" s="104" t="s">
        <v>133</v>
      </c>
      <c r="B15" s="123"/>
      <c r="C15" s="123"/>
      <c r="D15" s="124"/>
    </row>
    <row r="16" spans="1:704" ht="31" customHeight="1">
      <c r="A16" s="294" t="s">
        <v>239</v>
      </c>
      <c r="B16" s="295"/>
      <c r="C16" s="295"/>
      <c r="D16" s="296"/>
    </row>
    <row r="17" spans="1:4" ht="31" customHeight="1">
      <c r="A17" s="91"/>
      <c r="B17" s="103" t="s">
        <v>288</v>
      </c>
      <c r="C17" s="103" t="s">
        <v>289</v>
      </c>
      <c r="D17" s="225" t="s">
        <v>290</v>
      </c>
    </row>
    <row r="18" spans="1:4" ht="31" customHeight="1">
      <c r="A18" s="102" t="s">
        <v>126</v>
      </c>
      <c r="B18" s="122"/>
      <c r="C18" s="122"/>
      <c r="D18" s="108"/>
    </row>
    <row r="19" spans="1:4" ht="31" customHeight="1">
      <c r="A19" s="102" t="s">
        <v>127</v>
      </c>
      <c r="B19" s="122"/>
      <c r="C19" s="122"/>
      <c r="D19" s="108"/>
    </row>
    <row r="20" spans="1:4" ht="31" customHeight="1">
      <c r="A20" s="102" t="s">
        <v>128</v>
      </c>
      <c r="B20" s="122"/>
      <c r="C20" s="122"/>
      <c r="D20" s="108"/>
    </row>
    <row r="21" spans="1:4" ht="31" customHeight="1">
      <c r="A21" s="102" t="s">
        <v>129</v>
      </c>
      <c r="B21" s="122"/>
      <c r="C21" s="122"/>
      <c r="D21" s="108"/>
    </row>
    <row r="22" spans="1:4" ht="31" customHeight="1">
      <c r="A22" s="102" t="s">
        <v>131</v>
      </c>
      <c r="B22" s="122"/>
      <c r="C22" s="122"/>
      <c r="D22" s="108"/>
    </row>
    <row r="23" spans="1:4" ht="31" customHeight="1">
      <c r="A23" s="102" t="s">
        <v>132</v>
      </c>
      <c r="B23" s="122"/>
      <c r="C23" s="122"/>
      <c r="D23" s="108"/>
    </row>
    <row r="24" spans="1:4" ht="31" customHeight="1" thickBot="1">
      <c r="A24" s="104" t="s">
        <v>133</v>
      </c>
      <c r="B24" s="123"/>
      <c r="C24" s="123"/>
      <c r="D24" s="124"/>
    </row>
    <row r="25" spans="1:4" ht="31" customHeight="1">
      <c r="A25" s="91"/>
      <c r="B25" s="103" t="s">
        <v>290</v>
      </c>
      <c r="C25" s="103" t="s">
        <v>290</v>
      </c>
      <c r="D25" s="225" t="s">
        <v>290</v>
      </c>
    </row>
    <row r="26" spans="1:4" ht="31" customHeight="1">
      <c r="A26" s="102" t="s">
        <v>126</v>
      </c>
      <c r="B26" s="122"/>
      <c r="C26" s="122"/>
      <c r="D26" s="108"/>
    </row>
    <row r="27" spans="1:4" ht="31" customHeight="1">
      <c r="A27" s="102" t="s">
        <v>127</v>
      </c>
      <c r="B27" s="122"/>
      <c r="C27" s="122"/>
      <c r="D27" s="108"/>
    </row>
    <row r="28" spans="1:4" ht="31" customHeight="1">
      <c r="A28" s="102" t="s">
        <v>128</v>
      </c>
      <c r="B28" s="122"/>
      <c r="C28" s="122"/>
      <c r="D28" s="108"/>
    </row>
    <row r="29" spans="1:4" ht="31" customHeight="1">
      <c r="A29" s="102" t="s">
        <v>129</v>
      </c>
      <c r="B29" s="122"/>
      <c r="C29" s="122"/>
      <c r="D29" s="108"/>
    </row>
    <row r="30" spans="1:4" ht="31" customHeight="1">
      <c r="A30" s="102" t="s">
        <v>131</v>
      </c>
      <c r="B30" s="122"/>
      <c r="C30" s="122"/>
      <c r="D30" s="108"/>
    </row>
    <row r="31" spans="1:4" ht="31" customHeight="1">
      <c r="A31" s="102" t="s">
        <v>132</v>
      </c>
      <c r="B31" s="122"/>
      <c r="C31" s="122"/>
      <c r="D31" s="108"/>
    </row>
    <row r="32" spans="1:4" ht="31" customHeight="1" thickBot="1">
      <c r="A32" s="104" t="s">
        <v>133</v>
      </c>
      <c r="B32" s="123"/>
      <c r="C32" s="123"/>
      <c r="D32" s="124"/>
    </row>
    <row r="33" spans="1:4" ht="31" customHeight="1">
      <c r="A33" s="294" t="s">
        <v>242</v>
      </c>
      <c r="B33" s="295"/>
      <c r="C33" s="295"/>
      <c r="D33" s="296"/>
    </row>
    <row r="34" spans="1:4" ht="40" customHeight="1">
      <c r="A34" s="300" t="s">
        <v>243</v>
      </c>
      <c r="B34" s="301"/>
      <c r="C34" s="301"/>
      <c r="D34" s="302"/>
    </row>
    <row r="35" spans="1:4" ht="31" customHeight="1">
      <c r="A35" s="102" t="s">
        <v>126</v>
      </c>
      <c r="B35" s="309"/>
      <c r="C35" s="309"/>
      <c r="D35" s="310"/>
    </row>
    <row r="36" spans="1:4" ht="31" customHeight="1">
      <c r="A36" s="102" t="s">
        <v>128</v>
      </c>
      <c r="B36" s="309"/>
      <c r="C36" s="309"/>
      <c r="D36" s="310"/>
    </row>
    <row r="37" spans="1:4" ht="31" customHeight="1" thickBot="1">
      <c r="A37" s="104" t="s">
        <v>129</v>
      </c>
      <c r="B37" s="311"/>
      <c r="C37" s="311"/>
      <c r="D37" s="312"/>
    </row>
    <row r="38" spans="1:4" ht="31" customHeight="1">
      <c r="A38" s="297" t="s">
        <v>246</v>
      </c>
      <c r="B38" s="298"/>
      <c r="C38" s="298"/>
      <c r="D38" s="299"/>
    </row>
    <row r="39" spans="1:4" ht="40" customHeight="1">
      <c r="A39" s="300" t="s">
        <v>247</v>
      </c>
      <c r="B39" s="301"/>
      <c r="C39" s="301"/>
      <c r="D39" s="302"/>
    </row>
    <row r="40" spans="1:4" ht="31" customHeight="1" thickBot="1">
      <c r="A40" s="208" t="s">
        <v>249</v>
      </c>
      <c r="B40" s="209"/>
      <c r="C40" s="210" t="s">
        <v>248</v>
      </c>
      <c r="D40" s="207"/>
    </row>
    <row r="41" spans="1:4" ht="31" customHeight="1" thickBot="1">
      <c r="A41" s="291" t="s">
        <v>202</v>
      </c>
      <c r="B41" s="292"/>
      <c r="C41" s="292"/>
      <c r="D41" s="293"/>
    </row>
  </sheetData>
  <mergeCells count="14">
    <mergeCell ref="A41:D41"/>
    <mergeCell ref="A16:D16"/>
    <mergeCell ref="A38:D38"/>
    <mergeCell ref="A39:D39"/>
    <mergeCell ref="A1:D1"/>
    <mergeCell ref="A2:D2"/>
    <mergeCell ref="B4:D4"/>
    <mergeCell ref="B5:D5"/>
    <mergeCell ref="A6:D6"/>
    <mergeCell ref="A33:D33"/>
    <mergeCell ref="A34:D34"/>
    <mergeCell ref="B35:D35"/>
    <mergeCell ref="B36:D36"/>
    <mergeCell ref="B37:D3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A34"/>
  <sheetViews>
    <sheetView tabSelected="1" workbookViewId="0">
      <selection activeCell="B3" sqref="B3:D3"/>
    </sheetView>
  </sheetViews>
  <sheetFormatPr baseColWidth="10" defaultColWidth="10.83203125" defaultRowHeight="31" customHeight="1" x14ac:dyDescent="0"/>
  <cols>
    <col min="1" max="1" width="21" style="93" customWidth="1"/>
    <col min="2" max="4" width="30" style="93" customWidth="1"/>
    <col min="5" max="16384" width="10.83203125" style="93"/>
  </cols>
  <sheetData>
    <row r="1" spans="1:703" s="90" customFormat="1" ht="30" customHeight="1">
      <c r="A1" s="313" t="s">
        <v>139</v>
      </c>
      <c r="B1" s="314"/>
      <c r="C1" s="314"/>
      <c r="D1" s="315"/>
      <c r="E1" s="82"/>
      <c r="F1" s="82"/>
      <c r="AAA1" s="93" t="s">
        <v>5</v>
      </c>
    </row>
    <row r="2" spans="1:703" ht="29" customHeight="1">
      <c r="A2" s="306" t="s">
        <v>150</v>
      </c>
      <c r="B2" s="307"/>
      <c r="C2" s="307"/>
      <c r="D2" s="308"/>
      <c r="E2" s="92"/>
      <c r="F2" s="92"/>
      <c r="AAA2" s="93" t="s">
        <v>6</v>
      </c>
    </row>
    <row r="3" spans="1:703" ht="31" customHeight="1">
      <c r="A3" s="102" t="s">
        <v>138</v>
      </c>
      <c r="B3" s="316" t="s">
        <v>304</v>
      </c>
      <c r="C3" s="316"/>
      <c r="D3" s="317"/>
    </row>
    <row r="4" spans="1:703" ht="24" customHeight="1">
      <c r="A4" s="102" t="s">
        <v>136</v>
      </c>
      <c r="B4" s="318"/>
      <c r="C4" s="318"/>
      <c r="D4" s="319"/>
    </row>
    <row r="5" spans="1:703" ht="24" customHeight="1">
      <c r="A5" s="102" t="s">
        <v>137</v>
      </c>
      <c r="B5" s="318"/>
      <c r="C5" s="318"/>
      <c r="D5" s="319"/>
    </row>
    <row r="6" spans="1:703" ht="24" customHeight="1">
      <c r="A6" s="294" t="s">
        <v>150</v>
      </c>
      <c r="B6" s="295"/>
      <c r="C6" s="295"/>
      <c r="D6" s="296"/>
    </row>
    <row r="7" spans="1:703" ht="24" customHeight="1">
      <c r="A7" s="91"/>
      <c r="B7" s="103" t="s">
        <v>140</v>
      </c>
      <c r="C7" s="103" t="s">
        <v>141</v>
      </c>
      <c r="D7" s="225" t="s">
        <v>142</v>
      </c>
    </row>
    <row r="8" spans="1:703" ht="24" customHeight="1">
      <c r="A8" s="102" t="s">
        <v>126</v>
      </c>
      <c r="B8" s="122"/>
      <c r="C8" s="122"/>
      <c r="D8" s="108"/>
    </row>
    <row r="9" spans="1:703" ht="24" customHeight="1">
      <c r="A9" s="102" t="s">
        <v>127</v>
      </c>
      <c r="B9" s="122"/>
      <c r="C9" s="122"/>
      <c r="D9" s="108"/>
    </row>
    <row r="10" spans="1:703" ht="24" customHeight="1">
      <c r="A10" s="102" t="s">
        <v>128</v>
      </c>
      <c r="B10" s="122"/>
      <c r="C10" s="122"/>
      <c r="D10" s="108"/>
    </row>
    <row r="11" spans="1:703" ht="24" customHeight="1">
      <c r="A11" s="102" t="s">
        <v>129</v>
      </c>
      <c r="B11" s="122"/>
      <c r="C11" s="122"/>
      <c r="D11" s="108"/>
    </row>
    <row r="12" spans="1:703" ht="24" customHeight="1">
      <c r="A12" s="102" t="s">
        <v>130</v>
      </c>
      <c r="B12" s="122"/>
      <c r="C12" s="122"/>
      <c r="D12" s="108"/>
    </row>
    <row r="13" spans="1:703" ht="24" customHeight="1">
      <c r="A13" s="102" t="s">
        <v>131</v>
      </c>
      <c r="B13" s="122"/>
      <c r="C13" s="122"/>
      <c r="D13" s="108"/>
    </row>
    <row r="14" spans="1:703" ht="24" customHeight="1">
      <c r="A14" s="102" t="s">
        <v>132</v>
      </c>
      <c r="B14" s="122"/>
      <c r="C14" s="122"/>
      <c r="D14" s="108"/>
    </row>
    <row r="15" spans="1:703" ht="31" customHeight="1">
      <c r="A15" s="102" t="s">
        <v>133</v>
      </c>
      <c r="B15" s="122"/>
      <c r="C15" s="122"/>
      <c r="D15" s="108"/>
    </row>
    <row r="16" spans="1:703" ht="25" customHeight="1">
      <c r="A16" s="294" t="s">
        <v>151</v>
      </c>
      <c r="B16" s="295"/>
      <c r="C16" s="295"/>
      <c r="D16" s="296"/>
    </row>
    <row r="17" spans="1:4" ht="25" customHeight="1">
      <c r="A17" s="91"/>
      <c r="B17" s="103" t="s">
        <v>125</v>
      </c>
      <c r="C17" s="103" t="s">
        <v>134</v>
      </c>
      <c r="D17" s="225" t="s">
        <v>135</v>
      </c>
    </row>
    <row r="18" spans="1:4" ht="25" customHeight="1">
      <c r="A18" s="102" t="s">
        <v>126</v>
      </c>
      <c r="B18" s="122"/>
      <c r="C18" s="122"/>
      <c r="D18" s="108"/>
    </row>
    <row r="19" spans="1:4" ht="25" customHeight="1">
      <c r="A19" s="102" t="s">
        <v>127</v>
      </c>
      <c r="B19" s="122"/>
      <c r="C19" s="122"/>
      <c r="D19" s="108"/>
    </row>
    <row r="20" spans="1:4" ht="25" customHeight="1">
      <c r="A20" s="102" t="s">
        <v>128</v>
      </c>
      <c r="B20" s="122"/>
      <c r="C20" s="122"/>
      <c r="D20" s="108"/>
    </row>
    <row r="21" spans="1:4" ht="25" customHeight="1">
      <c r="A21" s="102" t="s">
        <v>129</v>
      </c>
      <c r="B21" s="122"/>
      <c r="C21" s="122"/>
      <c r="D21" s="108"/>
    </row>
    <row r="22" spans="1:4" ht="25" customHeight="1">
      <c r="A22" s="102" t="s">
        <v>130</v>
      </c>
      <c r="B22" s="122"/>
      <c r="C22" s="122"/>
      <c r="D22" s="108"/>
    </row>
    <row r="23" spans="1:4" ht="25" customHeight="1">
      <c r="A23" s="102" t="s">
        <v>131</v>
      </c>
      <c r="B23" s="122"/>
      <c r="C23" s="122"/>
      <c r="D23" s="108"/>
    </row>
    <row r="24" spans="1:4" ht="25" customHeight="1">
      <c r="A24" s="102" t="s">
        <v>132</v>
      </c>
      <c r="B24" s="122"/>
      <c r="C24" s="122"/>
      <c r="D24" s="108"/>
    </row>
    <row r="25" spans="1:4" ht="31" customHeight="1" thickBot="1">
      <c r="A25" s="104" t="s">
        <v>133</v>
      </c>
      <c r="B25" s="123"/>
      <c r="C25" s="123"/>
      <c r="D25" s="124"/>
    </row>
    <row r="26" spans="1:4" ht="24" customHeight="1">
      <c r="A26" s="91"/>
      <c r="B26" s="103" t="s">
        <v>143</v>
      </c>
      <c r="C26" s="103" t="s">
        <v>144</v>
      </c>
      <c r="D26" s="225" t="s">
        <v>145</v>
      </c>
    </row>
    <row r="27" spans="1:4" ht="24" customHeight="1">
      <c r="A27" s="102" t="s">
        <v>126</v>
      </c>
      <c r="B27" s="122"/>
      <c r="C27" s="122"/>
      <c r="D27" s="108"/>
    </row>
    <row r="28" spans="1:4" ht="24" customHeight="1">
      <c r="A28" s="102" t="s">
        <v>127</v>
      </c>
      <c r="B28" s="122"/>
      <c r="C28" s="122"/>
      <c r="D28" s="108"/>
    </row>
    <row r="29" spans="1:4" ht="24" customHeight="1">
      <c r="A29" s="102" t="s">
        <v>128</v>
      </c>
      <c r="B29" s="122"/>
      <c r="C29" s="122"/>
      <c r="D29" s="108"/>
    </row>
    <row r="30" spans="1:4" ht="24" customHeight="1">
      <c r="A30" s="102" t="s">
        <v>129</v>
      </c>
      <c r="B30" s="122"/>
      <c r="C30" s="122"/>
      <c r="D30" s="108"/>
    </row>
    <row r="31" spans="1:4" ht="24" customHeight="1">
      <c r="A31" s="102" t="s">
        <v>130</v>
      </c>
      <c r="B31" s="122"/>
      <c r="C31" s="122"/>
      <c r="D31" s="108"/>
    </row>
    <row r="32" spans="1:4" ht="24" customHeight="1">
      <c r="A32" s="102" t="s">
        <v>131</v>
      </c>
      <c r="B32" s="122"/>
      <c r="C32" s="122"/>
      <c r="D32" s="108"/>
    </row>
    <row r="33" spans="1:4" ht="24" customHeight="1">
      <c r="A33" s="102" t="s">
        <v>132</v>
      </c>
      <c r="B33" s="122"/>
      <c r="C33" s="122"/>
      <c r="D33" s="108"/>
    </row>
    <row r="34" spans="1:4" ht="31" customHeight="1" thickBot="1">
      <c r="A34" s="104" t="s">
        <v>133</v>
      </c>
      <c r="B34" s="123"/>
      <c r="C34" s="123"/>
      <c r="D34" s="124"/>
    </row>
  </sheetData>
  <mergeCells count="7">
    <mergeCell ref="A1:D1"/>
    <mergeCell ref="B3:D3"/>
    <mergeCell ref="A6:D6"/>
    <mergeCell ref="A16:D16"/>
    <mergeCell ref="A2:D2"/>
    <mergeCell ref="B4:D4"/>
    <mergeCell ref="B5:D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B46"/>
  <sheetViews>
    <sheetView zoomScale="80" zoomScaleNormal="80" zoomScalePageLayoutView="80" workbookViewId="0">
      <selection activeCell="B5" sqref="B5"/>
    </sheetView>
  </sheetViews>
  <sheetFormatPr baseColWidth="10" defaultColWidth="10.83203125" defaultRowHeight="31" customHeight="1" x14ac:dyDescent="0"/>
  <cols>
    <col min="1" max="1" width="5.83203125" style="93" customWidth="1"/>
    <col min="2" max="2" width="95.83203125" style="93" customWidth="1"/>
    <col min="3" max="3" width="7.83203125" style="93" customWidth="1"/>
    <col min="4" max="4" width="5.83203125" style="93" customWidth="1"/>
    <col min="5" max="5" width="95.6640625" style="93" customWidth="1"/>
    <col min="6" max="16384" width="10.83203125" style="93"/>
  </cols>
  <sheetData>
    <row r="1" spans="1:704" s="90" customFormat="1" ht="30" customHeight="1">
      <c r="A1" s="322" t="s">
        <v>139</v>
      </c>
      <c r="B1" s="323"/>
      <c r="C1" s="323"/>
      <c r="D1" s="323"/>
      <c r="E1" s="323"/>
      <c r="F1" s="93"/>
      <c r="G1" s="93"/>
      <c r="AAB1" s="93" t="s">
        <v>5</v>
      </c>
    </row>
    <row r="2" spans="1:704" s="90" customFormat="1" ht="30" customHeight="1">
      <c r="A2" s="306" t="s">
        <v>271</v>
      </c>
      <c r="B2" s="307"/>
      <c r="C2" s="307"/>
      <c r="D2" s="307"/>
      <c r="E2" s="307"/>
      <c r="F2" s="93"/>
      <c r="G2" s="93"/>
      <c r="AAB2" s="93"/>
    </row>
    <row r="3" spans="1:704" ht="29" customHeight="1">
      <c r="A3" s="320" t="str">
        <f>'Basic Info'!B3</f>
        <v>Your Natural Foods Store, Anytown USA</v>
      </c>
      <c r="B3" s="321"/>
      <c r="C3" s="321"/>
      <c r="D3" s="321"/>
      <c r="E3" s="321"/>
      <c r="AAB3" s="93" t="s">
        <v>6</v>
      </c>
    </row>
    <row r="4" spans="1:704" ht="36" customHeight="1">
      <c r="A4" s="294" t="s">
        <v>147</v>
      </c>
      <c r="B4" s="296"/>
      <c r="C4" s="146"/>
      <c r="D4" s="294" t="s">
        <v>149</v>
      </c>
      <c r="E4" s="296"/>
    </row>
    <row r="5" spans="1:704" ht="36" customHeight="1">
      <c r="A5" s="105">
        <v>1</v>
      </c>
      <c r="B5" s="233"/>
      <c r="C5" s="146"/>
      <c r="D5" s="106">
        <v>1</v>
      </c>
      <c r="E5" s="233"/>
    </row>
    <row r="6" spans="1:704" ht="36" customHeight="1">
      <c r="A6" s="105">
        <v>2</v>
      </c>
      <c r="B6" s="233"/>
      <c r="C6" s="146"/>
      <c r="D6" s="106">
        <v>2</v>
      </c>
      <c r="E6" s="233"/>
    </row>
    <row r="7" spans="1:704" ht="36" customHeight="1">
      <c r="A7" s="105">
        <v>3</v>
      </c>
      <c r="B7" s="233"/>
      <c r="C7" s="146"/>
      <c r="D7" s="106">
        <v>3</v>
      </c>
      <c r="E7" s="233"/>
    </row>
    <row r="8" spans="1:704" ht="36" customHeight="1">
      <c r="A8" s="105">
        <v>4</v>
      </c>
      <c r="B8" s="233"/>
      <c r="C8" s="146"/>
      <c r="D8" s="106">
        <v>4</v>
      </c>
      <c r="E8" s="233"/>
    </row>
    <row r="9" spans="1:704" ht="36" customHeight="1">
      <c r="A9" s="105">
        <v>5</v>
      </c>
      <c r="B9" s="233"/>
      <c r="C9" s="146"/>
      <c r="D9" s="106">
        <v>5</v>
      </c>
      <c r="E9" s="233"/>
    </row>
    <row r="10" spans="1:704" ht="36" customHeight="1">
      <c r="A10" s="105">
        <v>6</v>
      </c>
      <c r="B10" s="233"/>
      <c r="C10" s="146"/>
      <c r="D10" s="106">
        <v>6</v>
      </c>
      <c r="E10" s="233"/>
    </row>
    <row r="11" spans="1:704" ht="36" customHeight="1" thickBot="1">
      <c r="A11" s="105">
        <v>7</v>
      </c>
      <c r="B11" s="233"/>
      <c r="C11" s="146"/>
      <c r="D11" s="106">
        <v>7</v>
      </c>
      <c r="E11" s="233"/>
    </row>
    <row r="12" spans="1:704" ht="36" customHeight="1">
      <c r="A12" s="105">
        <v>8</v>
      </c>
      <c r="B12" s="233"/>
      <c r="C12" s="146"/>
      <c r="D12" s="326" t="s">
        <v>272</v>
      </c>
      <c r="E12" s="327"/>
    </row>
    <row r="13" spans="1:704" ht="36" customHeight="1">
      <c r="A13" s="105">
        <v>9</v>
      </c>
      <c r="B13" s="233"/>
      <c r="C13" s="146"/>
      <c r="D13" s="231">
        <v>1</v>
      </c>
      <c r="E13" s="232" t="s">
        <v>274</v>
      </c>
    </row>
    <row r="14" spans="1:704" ht="36" customHeight="1">
      <c r="A14" s="105">
        <v>10</v>
      </c>
      <c r="B14" s="233"/>
      <c r="C14" s="146"/>
      <c r="D14" s="328" t="s">
        <v>270</v>
      </c>
      <c r="E14" s="329"/>
    </row>
    <row r="15" spans="1:704" ht="36" customHeight="1">
      <c r="A15" s="294" t="s">
        <v>148</v>
      </c>
      <c r="B15" s="296"/>
      <c r="C15" s="146"/>
      <c r="D15" s="231">
        <v>2</v>
      </c>
      <c r="E15" s="232" t="s">
        <v>273</v>
      </c>
    </row>
    <row r="16" spans="1:704" ht="36" customHeight="1">
      <c r="A16" s="105">
        <v>1</v>
      </c>
      <c r="B16" s="277"/>
      <c r="C16" s="146"/>
      <c r="D16" s="330"/>
      <c r="E16" s="324" t="s">
        <v>299</v>
      </c>
    </row>
    <row r="17" spans="1:5" ht="36" customHeight="1">
      <c r="A17" s="105">
        <v>2</v>
      </c>
      <c r="B17" s="277"/>
      <c r="C17" s="146"/>
      <c r="D17" s="330"/>
      <c r="E17" s="324"/>
    </row>
    <row r="18" spans="1:5" ht="36" customHeight="1">
      <c r="A18" s="105">
        <v>3</v>
      </c>
      <c r="B18" s="277"/>
      <c r="C18" s="146"/>
      <c r="D18" s="330"/>
      <c r="E18" s="324" t="s">
        <v>300</v>
      </c>
    </row>
    <row r="19" spans="1:5" ht="36" customHeight="1">
      <c r="A19" s="105">
        <v>4</v>
      </c>
      <c r="B19" s="277"/>
      <c r="C19" s="146"/>
      <c r="D19" s="330"/>
      <c r="E19" s="324"/>
    </row>
    <row r="20" spans="1:5" ht="36" customHeight="1">
      <c r="A20" s="105">
        <v>5</v>
      </c>
      <c r="B20" s="277"/>
      <c r="C20" s="146"/>
      <c r="D20" s="330"/>
      <c r="E20" s="324" t="s">
        <v>301</v>
      </c>
    </row>
    <row r="21" spans="1:5" ht="36" customHeight="1">
      <c r="A21" s="105">
        <v>6</v>
      </c>
      <c r="B21" s="277"/>
      <c r="C21" s="146"/>
      <c r="D21" s="330"/>
      <c r="E21" s="324"/>
    </row>
    <row r="22" spans="1:5" ht="36" customHeight="1">
      <c r="A22" s="105">
        <v>7</v>
      </c>
      <c r="B22" s="233"/>
      <c r="C22" s="146"/>
      <c r="D22" s="330"/>
      <c r="E22" s="324" t="s">
        <v>302</v>
      </c>
    </row>
    <row r="23" spans="1:5" ht="36" customHeight="1">
      <c r="A23" s="105">
        <v>8</v>
      </c>
      <c r="B23" s="233"/>
      <c r="C23" s="146"/>
      <c r="D23" s="330"/>
      <c r="E23" s="324"/>
    </row>
    <row r="24" spans="1:5" ht="36" customHeight="1">
      <c r="A24" s="105">
        <v>9</v>
      </c>
      <c r="B24" s="233"/>
      <c r="C24" s="146"/>
      <c r="D24" s="330"/>
      <c r="E24" s="324" t="s">
        <v>303</v>
      </c>
    </row>
    <row r="25" spans="1:5" ht="36" customHeight="1" thickBot="1">
      <c r="A25" s="268">
        <v>10</v>
      </c>
      <c r="B25" s="234"/>
      <c r="C25" s="146"/>
      <c r="D25" s="331"/>
      <c r="E25" s="325"/>
    </row>
    <row r="26" spans="1:5" ht="40" customHeight="1"/>
    <row r="27" spans="1:5" ht="40" customHeight="1">
      <c r="C27" s="101"/>
    </row>
    <row r="28" spans="1:5" ht="40" customHeight="1"/>
    <row r="38" spans="3:4" ht="31" customHeight="1">
      <c r="C38" s="101"/>
      <c r="D38" s="101"/>
    </row>
    <row r="39" spans="3:4" ht="45" customHeight="1"/>
    <row r="40" spans="3:4" ht="45" customHeight="1"/>
    <row r="41" spans="3:4" ht="45" customHeight="1"/>
    <row r="42" spans="3:4" ht="45" customHeight="1"/>
    <row r="43" spans="3:4" ht="45" customHeight="1"/>
    <row r="44" spans="3:4" ht="45" customHeight="1"/>
    <row r="45" spans="3:4" ht="45" customHeight="1"/>
    <row r="46" spans="3:4" ht="45" customHeight="1"/>
  </sheetData>
  <mergeCells count="18">
    <mergeCell ref="E22:E23"/>
    <mergeCell ref="E24:E25"/>
    <mergeCell ref="D12:E12"/>
    <mergeCell ref="D14:E14"/>
    <mergeCell ref="A15:B15"/>
    <mergeCell ref="E16:E17"/>
    <mergeCell ref="E18:E19"/>
    <mergeCell ref="E20:E21"/>
    <mergeCell ref="D16:D17"/>
    <mergeCell ref="D18:D19"/>
    <mergeCell ref="D20:D21"/>
    <mergeCell ref="D22:D23"/>
    <mergeCell ref="D24:D25"/>
    <mergeCell ref="A2:E2"/>
    <mergeCell ref="A3:E3"/>
    <mergeCell ref="A4:B4"/>
    <mergeCell ref="D4:E4"/>
    <mergeCell ref="A1:E1"/>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'Drop-Downs'!$A$4:$A$11</xm:f>
          </x14:formula1>
          <xm:sqref>D14:E14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B38"/>
  <sheetViews>
    <sheetView workbookViewId="0">
      <selection activeCell="A6" sqref="A6:B8"/>
    </sheetView>
  </sheetViews>
  <sheetFormatPr baseColWidth="10" defaultColWidth="10.83203125" defaultRowHeight="31" customHeight="1" x14ac:dyDescent="0"/>
  <cols>
    <col min="1" max="1" width="9" style="93" customWidth="1"/>
    <col min="2" max="2" width="95.83203125" style="93" customWidth="1"/>
    <col min="3" max="4" width="30" style="93" customWidth="1"/>
    <col min="5" max="16384" width="10.83203125" style="93"/>
  </cols>
  <sheetData>
    <row r="1" spans="1:704" s="90" customFormat="1" ht="30" customHeight="1" thickBot="1">
      <c r="A1" s="334" t="s">
        <v>139</v>
      </c>
      <c r="B1" s="335"/>
      <c r="C1" s="93"/>
      <c r="D1" s="93"/>
      <c r="E1" s="93"/>
      <c r="F1" s="93"/>
      <c r="G1" s="93"/>
      <c r="AAB1" s="93" t="s">
        <v>5</v>
      </c>
    </row>
    <row r="2" spans="1:704" s="90" customFormat="1" ht="30" customHeight="1">
      <c r="A2" s="336" t="s">
        <v>154</v>
      </c>
      <c r="B2" s="337"/>
      <c r="C2" s="93"/>
      <c r="D2" s="93"/>
      <c r="E2" s="93"/>
      <c r="F2" s="93"/>
      <c r="G2" s="93"/>
      <c r="AAB2" s="93"/>
    </row>
    <row r="3" spans="1:704" ht="30" customHeight="1">
      <c r="A3" s="320" t="str">
        <f>'Basic Info'!B3</f>
        <v>Your Natural Foods Store, Anytown USA</v>
      </c>
      <c r="B3" s="338"/>
      <c r="AAB3" s="93" t="s">
        <v>6</v>
      </c>
    </row>
    <row r="4" spans="1:704" ht="30" customHeight="1">
      <c r="A4" s="294" t="s">
        <v>153</v>
      </c>
      <c r="B4" s="296"/>
    </row>
    <row r="5" spans="1:704" ht="30" customHeight="1">
      <c r="A5" s="339" t="s">
        <v>295</v>
      </c>
      <c r="B5" s="340"/>
    </row>
    <row r="6" spans="1:704" ht="30" customHeight="1">
      <c r="A6" s="343"/>
      <c r="B6" s="344"/>
    </row>
    <row r="7" spans="1:704" ht="30" customHeight="1">
      <c r="A7" s="345"/>
      <c r="B7" s="344"/>
    </row>
    <row r="8" spans="1:704" ht="30" customHeight="1">
      <c r="A8" s="345"/>
      <c r="B8" s="344"/>
    </row>
    <row r="9" spans="1:704" ht="30" customHeight="1">
      <c r="A9" s="339" t="s">
        <v>294</v>
      </c>
      <c r="B9" s="340"/>
    </row>
    <row r="10" spans="1:704" ht="30" customHeight="1">
      <c r="A10" s="343"/>
      <c r="B10" s="344"/>
    </row>
    <row r="11" spans="1:704" ht="30" customHeight="1">
      <c r="A11" s="345"/>
      <c r="B11" s="344"/>
    </row>
    <row r="12" spans="1:704" ht="30" customHeight="1">
      <c r="A12" s="345"/>
      <c r="B12" s="344"/>
    </row>
    <row r="13" spans="1:704" ht="30" customHeight="1">
      <c r="A13" s="339" t="s">
        <v>296</v>
      </c>
      <c r="B13" s="340"/>
    </row>
    <row r="14" spans="1:704" ht="30" customHeight="1">
      <c r="A14" s="343"/>
      <c r="B14" s="344"/>
    </row>
    <row r="15" spans="1:704" ht="30" customHeight="1">
      <c r="A15" s="345"/>
      <c r="B15" s="344"/>
    </row>
    <row r="16" spans="1:704" ht="30" customHeight="1">
      <c r="A16" s="345"/>
      <c r="B16" s="344"/>
    </row>
    <row r="17" spans="1:704" ht="30" customHeight="1">
      <c r="A17" s="294" t="s">
        <v>297</v>
      </c>
      <c r="B17" s="296"/>
      <c r="C17" s="101"/>
      <c r="D17" s="101"/>
    </row>
    <row r="18" spans="1:704" ht="30" customHeight="1">
      <c r="A18" s="105">
        <v>1</v>
      </c>
      <c r="B18" s="277"/>
      <c r="C18" s="94"/>
      <c r="D18" s="94"/>
    </row>
    <row r="19" spans="1:704" ht="30" customHeight="1">
      <c r="A19" s="105">
        <v>2</v>
      </c>
      <c r="B19" s="277"/>
      <c r="C19" s="94"/>
      <c r="D19" s="94"/>
    </row>
    <row r="20" spans="1:704" ht="30" customHeight="1">
      <c r="A20" s="105">
        <v>3</v>
      </c>
      <c r="B20" s="277"/>
      <c r="C20" s="94"/>
      <c r="D20" s="94"/>
    </row>
    <row r="21" spans="1:704" ht="30" customHeight="1">
      <c r="A21" s="105">
        <v>4</v>
      </c>
      <c r="B21" s="277"/>
      <c r="C21" s="94"/>
      <c r="D21" s="94"/>
    </row>
    <row r="22" spans="1:704" ht="30" customHeight="1">
      <c r="A22" s="105">
        <v>5</v>
      </c>
      <c r="B22" s="277"/>
      <c r="C22" s="94"/>
      <c r="D22" s="94"/>
    </row>
    <row r="23" spans="1:704" ht="80" customHeight="1">
      <c r="A23" s="341" t="s">
        <v>155</v>
      </c>
      <c r="B23" s="342"/>
    </row>
    <row r="24" spans="1:704" ht="30" customHeight="1">
      <c r="A24" s="294" t="s">
        <v>298</v>
      </c>
      <c r="B24" s="296"/>
      <c r="C24" s="101"/>
      <c r="D24" s="101"/>
    </row>
    <row r="25" spans="1:704" ht="30" customHeight="1">
      <c r="A25" s="106">
        <v>1</v>
      </c>
      <c r="B25" s="233"/>
    </row>
    <row r="26" spans="1:704" ht="30" customHeight="1">
      <c r="A26" s="106">
        <v>2</v>
      </c>
      <c r="B26" s="233"/>
    </row>
    <row r="27" spans="1:704" ht="30" customHeight="1">
      <c r="A27" s="106">
        <v>3</v>
      </c>
      <c r="B27" s="233"/>
    </row>
    <row r="28" spans="1:704" ht="30" customHeight="1">
      <c r="A28" s="106">
        <v>4</v>
      </c>
      <c r="B28" s="233"/>
    </row>
    <row r="29" spans="1:704" ht="30" customHeight="1">
      <c r="A29" s="106">
        <v>5</v>
      </c>
      <c r="B29" s="233"/>
    </row>
    <row r="30" spans="1:704" ht="79" customHeight="1" thickBot="1">
      <c r="A30" s="332" t="s">
        <v>156</v>
      </c>
      <c r="B30" s="333"/>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c r="IW30" s="109"/>
      <c r="IX30" s="109"/>
      <c r="IY30" s="109"/>
      <c r="IZ30" s="109"/>
      <c r="JA30" s="109"/>
      <c r="JB30" s="109"/>
      <c r="JC30" s="109"/>
      <c r="JD30" s="109"/>
      <c r="JE30" s="109"/>
      <c r="JF30" s="109"/>
      <c r="JG30" s="109"/>
      <c r="JH30" s="109"/>
      <c r="JI30" s="109"/>
      <c r="JJ30" s="109"/>
      <c r="JK30" s="109"/>
      <c r="JL30" s="109"/>
      <c r="JM30" s="109"/>
      <c r="JN30" s="109"/>
      <c r="JO30" s="109"/>
      <c r="JP30" s="109"/>
      <c r="JQ30" s="109"/>
      <c r="JR30" s="109"/>
      <c r="JS30" s="109"/>
      <c r="JT30" s="109"/>
      <c r="JU30" s="109"/>
      <c r="JV30" s="109"/>
      <c r="JW30" s="109"/>
      <c r="JX30" s="109"/>
      <c r="JY30" s="109"/>
      <c r="JZ30" s="109"/>
      <c r="KA30" s="109"/>
      <c r="KB30" s="109"/>
      <c r="KC30" s="109"/>
      <c r="KD30" s="109"/>
      <c r="KE30" s="109"/>
      <c r="KF30" s="109"/>
      <c r="KG30" s="109"/>
      <c r="KH30" s="109"/>
      <c r="KI30" s="109"/>
      <c r="KJ30" s="109"/>
      <c r="KK30" s="109"/>
      <c r="KL30" s="109"/>
      <c r="KM30" s="109"/>
      <c r="KN30" s="109"/>
      <c r="KO30" s="109"/>
      <c r="KP30" s="109"/>
      <c r="KQ30" s="109"/>
      <c r="KR30" s="109"/>
      <c r="KS30" s="109"/>
      <c r="KT30" s="109"/>
      <c r="KU30" s="109"/>
      <c r="KV30" s="109"/>
      <c r="KW30" s="109"/>
      <c r="KX30" s="109"/>
      <c r="KY30" s="109"/>
      <c r="KZ30" s="109"/>
      <c r="LA30" s="109"/>
      <c r="LB30" s="109"/>
      <c r="LC30" s="109"/>
      <c r="LD30" s="109"/>
      <c r="LE30" s="109"/>
      <c r="LF30" s="109"/>
      <c r="LG30" s="109"/>
      <c r="LH30" s="109"/>
      <c r="LI30" s="109"/>
      <c r="LJ30" s="109"/>
      <c r="LK30" s="109"/>
      <c r="LL30" s="109"/>
      <c r="LM30" s="109"/>
      <c r="LN30" s="109"/>
      <c r="LO30" s="109"/>
      <c r="LP30" s="109"/>
      <c r="LQ30" s="109"/>
      <c r="LR30" s="109"/>
      <c r="LS30" s="109"/>
      <c r="LT30" s="109"/>
      <c r="LU30" s="109"/>
      <c r="LV30" s="109"/>
      <c r="LW30" s="109"/>
      <c r="LX30" s="109"/>
      <c r="LY30" s="109"/>
      <c r="LZ30" s="109"/>
      <c r="MA30" s="109"/>
      <c r="MB30" s="109"/>
      <c r="MC30" s="109"/>
      <c r="MD30" s="109"/>
      <c r="ME30" s="109"/>
      <c r="MF30" s="109"/>
      <c r="MG30" s="109"/>
      <c r="MH30" s="109"/>
      <c r="MI30" s="109"/>
      <c r="MJ30" s="109"/>
      <c r="MK30" s="109"/>
      <c r="ML30" s="109"/>
      <c r="MM30" s="109"/>
      <c r="MN30" s="109"/>
      <c r="MO30" s="109"/>
      <c r="MP30" s="109"/>
      <c r="MQ30" s="109"/>
      <c r="MR30" s="109"/>
      <c r="MS30" s="109"/>
      <c r="MT30" s="109"/>
      <c r="MU30" s="109"/>
      <c r="MV30" s="109"/>
      <c r="MW30" s="109"/>
      <c r="MX30" s="109"/>
      <c r="MY30" s="109"/>
      <c r="MZ30" s="109"/>
      <c r="NA30" s="109"/>
      <c r="NB30" s="109"/>
      <c r="NC30" s="109"/>
      <c r="ND30" s="109"/>
      <c r="NE30" s="109"/>
      <c r="NF30" s="109"/>
      <c r="NG30" s="109"/>
      <c r="NH30" s="109"/>
      <c r="NI30" s="109"/>
      <c r="NJ30" s="109"/>
      <c r="NK30" s="109"/>
      <c r="NL30" s="109"/>
      <c r="NM30" s="109"/>
      <c r="NN30" s="109"/>
      <c r="NO30" s="109"/>
      <c r="NP30" s="109"/>
      <c r="NQ30" s="109"/>
      <c r="NR30" s="109"/>
      <c r="NS30" s="109"/>
      <c r="NT30" s="109"/>
      <c r="NU30" s="109"/>
      <c r="NV30" s="109"/>
      <c r="NW30" s="109"/>
      <c r="NX30" s="109"/>
      <c r="NY30" s="109"/>
      <c r="NZ30" s="109"/>
      <c r="OA30" s="109"/>
      <c r="OB30" s="109"/>
      <c r="OC30" s="109"/>
      <c r="OD30" s="109"/>
      <c r="OE30" s="109"/>
      <c r="OF30" s="109"/>
      <c r="OG30" s="109"/>
      <c r="OH30" s="109"/>
      <c r="OI30" s="109"/>
      <c r="OJ30" s="109"/>
      <c r="OK30" s="109"/>
      <c r="OL30" s="109"/>
      <c r="OM30" s="109"/>
      <c r="ON30" s="109"/>
      <c r="OO30" s="109"/>
      <c r="OP30" s="109"/>
      <c r="OQ30" s="109"/>
      <c r="OR30" s="109"/>
      <c r="OS30" s="109"/>
      <c r="OT30" s="109"/>
      <c r="OU30" s="109"/>
      <c r="OV30" s="109"/>
      <c r="OW30" s="109"/>
      <c r="OX30" s="109"/>
      <c r="OY30" s="109"/>
      <c r="OZ30" s="109"/>
      <c r="PA30" s="109"/>
      <c r="PB30" s="109"/>
      <c r="PC30" s="109"/>
      <c r="PD30" s="109"/>
      <c r="PE30" s="109"/>
      <c r="PF30" s="109"/>
      <c r="PG30" s="109"/>
      <c r="PH30" s="109"/>
      <c r="PI30" s="109"/>
      <c r="PJ30" s="109"/>
      <c r="PK30" s="109"/>
      <c r="PL30" s="109"/>
      <c r="PM30" s="109"/>
      <c r="PN30" s="109"/>
      <c r="PO30" s="109"/>
      <c r="PP30" s="109"/>
      <c r="PQ30" s="109"/>
      <c r="PR30" s="109"/>
      <c r="PS30" s="109"/>
      <c r="PT30" s="109"/>
      <c r="PU30" s="109"/>
      <c r="PV30" s="109"/>
      <c r="PW30" s="109"/>
      <c r="PX30" s="109"/>
      <c r="PY30" s="109"/>
      <c r="PZ30" s="109"/>
      <c r="QA30" s="109"/>
      <c r="QB30" s="109"/>
      <c r="QC30" s="109"/>
      <c r="QD30" s="109"/>
      <c r="QE30" s="109"/>
      <c r="QF30" s="109"/>
      <c r="QG30" s="109"/>
      <c r="QH30" s="109"/>
      <c r="QI30" s="109"/>
      <c r="QJ30" s="109"/>
      <c r="QK30" s="109"/>
      <c r="QL30" s="109"/>
      <c r="QM30" s="109"/>
      <c r="QN30" s="109"/>
      <c r="QO30" s="109"/>
      <c r="QP30" s="109"/>
      <c r="QQ30" s="109"/>
      <c r="QR30" s="109"/>
      <c r="QS30" s="109"/>
      <c r="QT30" s="109"/>
      <c r="QU30" s="109"/>
      <c r="QV30" s="109"/>
      <c r="QW30" s="109"/>
      <c r="QX30" s="109"/>
      <c r="QY30" s="109"/>
      <c r="QZ30" s="109"/>
      <c r="RA30" s="109"/>
      <c r="RB30" s="109"/>
      <c r="RC30" s="109"/>
      <c r="RD30" s="109"/>
      <c r="RE30" s="109"/>
      <c r="RF30" s="109"/>
      <c r="RG30" s="109"/>
      <c r="RH30" s="109"/>
      <c r="RI30" s="109"/>
      <c r="RJ30" s="109"/>
      <c r="RK30" s="109"/>
      <c r="RL30" s="109"/>
      <c r="RM30" s="109"/>
      <c r="RN30" s="109"/>
      <c r="RO30" s="109"/>
      <c r="RP30" s="109"/>
      <c r="RQ30" s="109"/>
      <c r="RR30" s="109"/>
      <c r="RS30" s="109"/>
      <c r="RT30" s="109"/>
      <c r="RU30" s="109"/>
      <c r="RV30" s="109"/>
      <c r="RW30" s="109"/>
      <c r="RX30" s="109"/>
      <c r="RY30" s="109"/>
      <c r="RZ30" s="109"/>
      <c r="SA30" s="109"/>
      <c r="SB30" s="109"/>
      <c r="SC30" s="109"/>
      <c r="SD30" s="109"/>
      <c r="SE30" s="109"/>
      <c r="SF30" s="109"/>
      <c r="SG30" s="109"/>
      <c r="SH30" s="109"/>
      <c r="SI30" s="109"/>
      <c r="SJ30" s="109"/>
      <c r="SK30" s="109"/>
      <c r="SL30" s="109"/>
      <c r="SM30" s="109"/>
      <c r="SN30" s="109"/>
      <c r="SO30" s="109"/>
      <c r="SP30" s="109"/>
      <c r="SQ30" s="109"/>
      <c r="SR30" s="109"/>
      <c r="SS30" s="109"/>
      <c r="ST30" s="109"/>
      <c r="SU30" s="109"/>
      <c r="SV30" s="109"/>
      <c r="SW30" s="109"/>
      <c r="SX30" s="109"/>
      <c r="SY30" s="109"/>
      <c r="SZ30" s="109"/>
      <c r="TA30" s="109"/>
      <c r="TB30" s="109"/>
      <c r="TC30" s="109"/>
      <c r="TD30" s="109"/>
      <c r="TE30" s="109"/>
      <c r="TF30" s="109"/>
      <c r="TG30" s="109"/>
      <c r="TH30" s="109"/>
      <c r="TI30" s="109"/>
      <c r="TJ30" s="109"/>
      <c r="TK30" s="109"/>
      <c r="TL30" s="109"/>
      <c r="TM30" s="109"/>
      <c r="TN30" s="109"/>
      <c r="TO30" s="109"/>
      <c r="TP30" s="109"/>
      <c r="TQ30" s="109"/>
      <c r="TR30" s="109"/>
      <c r="TS30" s="109"/>
      <c r="TT30" s="109"/>
      <c r="TU30" s="109"/>
      <c r="TV30" s="109"/>
      <c r="TW30" s="109"/>
      <c r="TX30" s="109"/>
      <c r="TY30" s="109"/>
      <c r="TZ30" s="109"/>
      <c r="UA30" s="109"/>
      <c r="UB30" s="109"/>
      <c r="UC30" s="109"/>
      <c r="UD30" s="109"/>
      <c r="UE30" s="109"/>
      <c r="UF30" s="109"/>
      <c r="UG30" s="109"/>
      <c r="UH30" s="109"/>
      <c r="UI30" s="109"/>
      <c r="UJ30" s="109"/>
      <c r="UK30" s="109"/>
      <c r="UL30" s="109"/>
      <c r="UM30" s="109"/>
      <c r="UN30" s="109"/>
      <c r="UO30" s="109"/>
      <c r="UP30" s="109"/>
      <c r="UQ30" s="109"/>
      <c r="UR30" s="109"/>
      <c r="US30" s="109"/>
      <c r="UT30" s="109"/>
      <c r="UU30" s="109"/>
      <c r="UV30" s="109"/>
      <c r="UW30" s="109"/>
      <c r="UX30" s="109"/>
      <c r="UY30" s="109"/>
      <c r="UZ30" s="109"/>
      <c r="VA30" s="109"/>
      <c r="VB30" s="109"/>
      <c r="VC30" s="109"/>
      <c r="VD30" s="109"/>
      <c r="VE30" s="109"/>
      <c r="VF30" s="109"/>
      <c r="VG30" s="109"/>
      <c r="VH30" s="109"/>
      <c r="VI30" s="109"/>
      <c r="VJ30" s="109"/>
      <c r="VK30" s="109"/>
      <c r="VL30" s="109"/>
      <c r="VM30" s="109"/>
      <c r="VN30" s="109"/>
      <c r="VO30" s="109"/>
      <c r="VP30" s="109"/>
      <c r="VQ30" s="109"/>
      <c r="VR30" s="109"/>
      <c r="VS30" s="109"/>
      <c r="VT30" s="109"/>
      <c r="VU30" s="109"/>
      <c r="VV30" s="109"/>
      <c r="VW30" s="109"/>
      <c r="VX30" s="109"/>
      <c r="VY30" s="109"/>
      <c r="VZ30" s="109"/>
      <c r="WA30" s="109"/>
      <c r="WB30" s="109"/>
      <c r="WC30" s="109"/>
      <c r="WD30" s="109"/>
      <c r="WE30" s="109"/>
      <c r="WF30" s="109"/>
      <c r="WG30" s="109"/>
      <c r="WH30" s="109"/>
      <c r="WI30" s="109"/>
      <c r="WJ30" s="109"/>
      <c r="WK30" s="109"/>
      <c r="WL30" s="109"/>
      <c r="WM30" s="109"/>
      <c r="WN30" s="109"/>
      <c r="WO30" s="109"/>
      <c r="WP30" s="109"/>
      <c r="WQ30" s="109"/>
      <c r="WR30" s="109"/>
      <c r="WS30" s="109"/>
      <c r="WT30" s="109"/>
      <c r="WU30" s="109"/>
      <c r="WV30" s="109"/>
      <c r="WW30" s="109"/>
      <c r="WX30" s="109"/>
      <c r="WY30" s="109"/>
      <c r="WZ30" s="109"/>
      <c r="XA30" s="109"/>
      <c r="XB30" s="109"/>
      <c r="XC30" s="109"/>
      <c r="XD30" s="109"/>
      <c r="XE30" s="109"/>
      <c r="XF30" s="109"/>
      <c r="XG30" s="109"/>
      <c r="XH30" s="109"/>
      <c r="XI30" s="109"/>
      <c r="XJ30" s="109"/>
      <c r="XK30" s="109"/>
      <c r="XL30" s="109"/>
      <c r="XM30" s="109"/>
      <c r="XN30" s="109"/>
      <c r="XO30" s="109"/>
      <c r="XP30" s="109"/>
      <c r="XQ30" s="109"/>
      <c r="XR30" s="109"/>
      <c r="XS30" s="109"/>
      <c r="XT30" s="109"/>
      <c r="XU30" s="109"/>
      <c r="XV30" s="109"/>
      <c r="XW30" s="109"/>
      <c r="XX30" s="109"/>
      <c r="XY30" s="109"/>
      <c r="XZ30" s="109"/>
      <c r="YA30" s="109"/>
      <c r="YB30" s="109"/>
      <c r="YC30" s="109"/>
      <c r="YD30" s="109"/>
      <c r="YE30" s="109"/>
      <c r="YF30" s="109"/>
      <c r="YG30" s="109"/>
      <c r="YH30" s="109"/>
      <c r="YI30" s="109"/>
      <c r="YJ30" s="109"/>
      <c r="YK30" s="109"/>
      <c r="YL30" s="109"/>
      <c r="YM30" s="109"/>
      <c r="YN30" s="109"/>
      <c r="YO30" s="109"/>
      <c r="YP30" s="109"/>
      <c r="YQ30" s="109"/>
      <c r="YR30" s="109"/>
      <c r="YS30" s="109"/>
      <c r="YT30" s="109"/>
      <c r="YU30" s="109"/>
      <c r="YV30" s="109"/>
      <c r="YW30" s="109"/>
      <c r="YX30" s="109"/>
      <c r="YY30" s="109"/>
      <c r="YZ30" s="109"/>
      <c r="ZA30" s="109"/>
      <c r="ZB30" s="109"/>
      <c r="ZC30" s="109"/>
      <c r="ZD30" s="109"/>
      <c r="ZE30" s="109"/>
      <c r="ZF30" s="109"/>
      <c r="ZG30" s="109"/>
      <c r="ZH30" s="109"/>
      <c r="ZI30" s="109"/>
      <c r="ZJ30" s="109"/>
      <c r="ZK30" s="109"/>
      <c r="ZL30" s="109"/>
      <c r="ZM30" s="109"/>
      <c r="ZN30" s="109"/>
      <c r="ZO30" s="109"/>
      <c r="ZP30" s="109"/>
      <c r="ZQ30" s="109"/>
      <c r="ZR30" s="109"/>
      <c r="ZS30" s="109"/>
      <c r="ZT30" s="109"/>
      <c r="ZU30" s="109"/>
      <c r="ZV30" s="109"/>
      <c r="ZW30" s="109"/>
      <c r="ZX30" s="109"/>
      <c r="ZY30" s="109"/>
      <c r="ZZ30" s="109"/>
      <c r="AAA30" s="109"/>
      <c r="AAB30" s="109"/>
    </row>
    <row r="31" spans="1:704" ht="30" customHeight="1"/>
    <row r="32" spans="1:704" ht="30" customHeight="1"/>
    <row r="33" ht="30" customHeight="1"/>
    <row r="34" ht="30" customHeight="1"/>
    <row r="35" ht="30" customHeight="1"/>
    <row r="36" ht="30" customHeight="1"/>
    <row r="37" ht="30" customHeight="1"/>
    <row r="38" ht="30" customHeight="1"/>
  </sheetData>
  <mergeCells count="14">
    <mergeCell ref="A30:B30"/>
    <mergeCell ref="A1:B1"/>
    <mergeCell ref="A2:B2"/>
    <mergeCell ref="A3:B3"/>
    <mergeCell ref="A4:B4"/>
    <mergeCell ref="A17:B17"/>
    <mergeCell ref="A24:B24"/>
    <mergeCell ref="A5:B5"/>
    <mergeCell ref="A23:B23"/>
    <mergeCell ref="A13:B13"/>
    <mergeCell ref="A9:B9"/>
    <mergeCell ref="A6:B8"/>
    <mergeCell ref="A10:B12"/>
    <mergeCell ref="A14:B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80"/>
  <sheetViews>
    <sheetView workbookViewId="0">
      <selection activeCell="B7" sqref="B7"/>
    </sheetView>
  </sheetViews>
  <sheetFormatPr baseColWidth="10" defaultColWidth="10.83203125" defaultRowHeight="15" x14ac:dyDescent="0"/>
  <cols>
    <col min="1" max="1" width="45.83203125" style="1" customWidth="1"/>
    <col min="2" max="4" width="13.33203125" style="2" customWidth="1"/>
    <col min="5" max="6" width="13.33203125" style="1" customWidth="1"/>
    <col min="7" max="7" width="32.6640625" style="1" customWidth="1"/>
    <col min="8" max="16384" width="10.83203125" style="1"/>
  </cols>
  <sheetData>
    <row r="1" spans="1:702" s="3" customFormat="1" ht="30" customHeight="1" thickBot="1">
      <c r="A1" s="334" t="s">
        <v>139</v>
      </c>
      <c r="B1" s="349"/>
      <c r="C1" s="349"/>
      <c r="D1" s="349"/>
      <c r="E1" s="335"/>
      <c r="G1" s="1"/>
      <c r="H1" s="1"/>
      <c r="I1" s="1"/>
      <c r="J1" s="1"/>
      <c r="K1" s="1"/>
      <c r="ZZ1" t="s">
        <v>240</v>
      </c>
    </row>
    <row r="2" spans="1:702" s="3" customFormat="1" ht="30" customHeight="1">
      <c r="A2" s="336" t="s">
        <v>152</v>
      </c>
      <c r="B2" s="350"/>
      <c r="C2" s="350"/>
      <c r="D2" s="350"/>
      <c r="E2" s="337"/>
      <c r="G2" s="1"/>
      <c r="H2" s="1"/>
      <c r="I2" s="1"/>
      <c r="J2" s="1"/>
      <c r="K2" s="1"/>
      <c r="ZZ2" t="s">
        <v>5</v>
      </c>
    </row>
    <row r="3" spans="1:702" ht="29" customHeight="1" thickBot="1">
      <c r="A3" s="351" t="str">
        <f>'Basic Info'!B3</f>
        <v>Your Natural Foods Store, Anytown USA</v>
      </c>
      <c r="B3" s="352"/>
      <c r="C3" s="352"/>
      <c r="D3" s="352"/>
      <c r="E3" s="353"/>
      <c r="ZZ3" t="s">
        <v>6</v>
      </c>
    </row>
    <row r="4" spans="1:702" ht="30" customHeight="1" thickBot="1">
      <c r="A4" s="255" t="s">
        <v>146</v>
      </c>
      <c r="B4" s="354" t="s">
        <v>226</v>
      </c>
      <c r="C4" s="354"/>
      <c r="D4" s="355" t="s">
        <v>293</v>
      </c>
      <c r="E4" s="356"/>
    </row>
    <row r="5" spans="1:702" ht="30" customHeight="1">
      <c r="A5" s="346" t="s">
        <v>37</v>
      </c>
      <c r="B5" s="116" t="s">
        <v>7</v>
      </c>
      <c r="C5" s="116" t="s">
        <v>8</v>
      </c>
      <c r="D5" s="269" t="s">
        <v>9</v>
      </c>
      <c r="E5" s="27"/>
    </row>
    <row r="6" spans="1:702" ht="16" customHeight="1">
      <c r="A6" s="347"/>
      <c r="B6" s="117" t="s">
        <v>0</v>
      </c>
      <c r="C6" s="117" t="s">
        <v>0</v>
      </c>
      <c r="D6" s="270" t="s">
        <v>0</v>
      </c>
      <c r="E6" s="27"/>
    </row>
    <row r="7" spans="1:702" ht="16" customHeight="1" thickBot="1">
      <c r="A7" s="348"/>
      <c r="B7" s="118">
        <v>43830</v>
      </c>
      <c r="C7" s="187">
        <f>B7-365</f>
        <v>43465</v>
      </c>
      <c r="D7" s="139">
        <v>43841</v>
      </c>
      <c r="E7" s="27"/>
    </row>
    <row r="8" spans="1:702" ht="24" customHeight="1">
      <c r="A8" s="26" t="s">
        <v>121</v>
      </c>
      <c r="B8" s="173">
        <v>0</v>
      </c>
      <c r="C8" s="173">
        <v>0</v>
      </c>
      <c r="D8" s="173">
        <v>0</v>
      </c>
      <c r="E8" s="27"/>
    </row>
    <row r="9" spans="1:702" ht="24" customHeight="1">
      <c r="A9" s="28" t="s">
        <v>122</v>
      </c>
      <c r="B9" s="111">
        <v>0</v>
      </c>
      <c r="C9" s="111">
        <v>0</v>
      </c>
      <c r="D9" s="111">
        <v>0</v>
      </c>
      <c r="E9" s="114"/>
      <c r="G9" s="1" t="s">
        <v>157</v>
      </c>
    </row>
    <row r="10" spans="1:702" ht="24" customHeight="1">
      <c r="A10" s="28" t="s">
        <v>10</v>
      </c>
      <c r="B10" s="14">
        <v>7</v>
      </c>
      <c r="C10" s="140">
        <v>7</v>
      </c>
      <c r="D10" s="14">
        <v>7</v>
      </c>
      <c r="E10" s="114"/>
    </row>
    <row r="11" spans="1:702" ht="24" customHeight="1">
      <c r="A11" s="28" t="s">
        <v>2</v>
      </c>
      <c r="B11" s="110">
        <v>0</v>
      </c>
      <c r="C11" s="110">
        <v>0</v>
      </c>
      <c r="D11" s="110">
        <v>0</v>
      </c>
      <c r="E11" s="114"/>
    </row>
    <row r="12" spans="1:702" ht="24" customHeight="1">
      <c r="A12" s="115" t="s">
        <v>11</v>
      </c>
      <c r="B12" s="16">
        <f>(52*B10)-B11+1</f>
        <v>365</v>
      </c>
      <c r="C12" s="16">
        <f>(52*C10)-C11+1</f>
        <v>365</v>
      </c>
      <c r="D12" s="16">
        <f>D10-D11</f>
        <v>7</v>
      </c>
      <c r="E12" s="114"/>
    </row>
    <row r="13" spans="1:702" ht="24" customHeight="1">
      <c r="A13" s="28" t="s">
        <v>1</v>
      </c>
      <c r="B13" s="23">
        <v>0</v>
      </c>
      <c r="C13" s="23">
        <v>0</v>
      </c>
      <c r="D13" s="23">
        <v>0</v>
      </c>
      <c r="E13" s="114"/>
    </row>
    <row r="14" spans="1:702" ht="24" customHeight="1">
      <c r="A14" s="28" t="s">
        <v>16</v>
      </c>
      <c r="B14" s="17" t="e">
        <f>(B13-C13)/C13</f>
        <v>#DIV/0!</v>
      </c>
      <c r="C14" s="18">
        <v>0</v>
      </c>
      <c r="D14" s="15"/>
      <c r="E14" s="114"/>
    </row>
    <row r="15" spans="1:702" ht="24" customHeight="1">
      <c r="A15" s="28" t="s">
        <v>17</v>
      </c>
      <c r="B15" s="19">
        <f>B13/52</f>
        <v>0</v>
      </c>
      <c r="C15" s="19">
        <f>C13/52</f>
        <v>0</v>
      </c>
      <c r="D15" s="212">
        <f>D13</f>
        <v>0</v>
      </c>
      <c r="E15" s="114"/>
    </row>
    <row r="16" spans="1:702" ht="24" customHeight="1">
      <c r="A16" s="28" t="s">
        <v>230</v>
      </c>
      <c r="B16" s="22" t="e">
        <f>B13/B8</f>
        <v>#DIV/0!</v>
      </c>
      <c r="C16" s="22" t="e">
        <f>C13/C8</f>
        <v>#DIV/0!</v>
      </c>
      <c r="D16" s="22" t="e">
        <f>D13/D8</f>
        <v>#DIV/0!</v>
      </c>
      <c r="E16" s="114"/>
    </row>
    <row r="17" spans="1:5" ht="24" customHeight="1">
      <c r="A17" s="28" t="s">
        <v>12</v>
      </c>
      <c r="B17" s="111">
        <v>0</v>
      </c>
      <c r="C17" s="20">
        <v>0</v>
      </c>
      <c r="D17" s="112">
        <v>0</v>
      </c>
      <c r="E17" s="114"/>
    </row>
    <row r="18" spans="1:5" ht="24" customHeight="1">
      <c r="A18" s="28" t="s">
        <v>13</v>
      </c>
      <c r="B18" s="17" t="e">
        <f>(B17-C17)/C17</f>
        <v>#DIV/0!</v>
      </c>
      <c r="C18" s="18">
        <v>0</v>
      </c>
      <c r="D18" s="15"/>
      <c r="E18" s="114"/>
    </row>
    <row r="19" spans="1:5" ht="24" customHeight="1">
      <c r="A19" s="28" t="s">
        <v>15</v>
      </c>
      <c r="B19" s="21">
        <f>B17/52</f>
        <v>0</v>
      </c>
      <c r="C19" s="21">
        <f>C17/52</f>
        <v>0</v>
      </c>
      <c r="D19" s="15"/>
      <c r="E19" s="114"/>
    </row>
    <row r="20" spans="1:5" ht="24" customHeight="1">
      <c r="A20" s="28" t="s">
        <v>14</v>
      </c>
      <c r="B20" s="21">
        <f>B17/B12</f>
        <v>0</v>
      </c>
      <c r="C20" s="21">
        <f>C17/C12</f>
        <v>0</v>
      </c>
      <c r="D20" s="21">
        <f>D17/D12</f>
        <v>0</v>
      </c>
      <c r="E20" s="114"/>
    </row>
    <row r="21" spans="1:5" ht="24" customHeight="1">
      <c r="A21" s="28" t="s">
        <v>18</v>
      </c>
      <c r="B21" s="22" t="e">
        <f>B13/B17</f>
        <v>#DIV/0!</v>
      </c>
      <c r="C21" s="22" t="e">
        <f>C13/C17</f>
        <v>#DIV/0!</v>
      </c>
      <c r="D21" s="22" t="e">
        <f>D13/D17</f>
        <v>#DIV/0!</v>
      </c>
      <c r="E21" s="114"/>
    </row>
    <row r="22" spans="1:5" ht="30" customHeight="1">
      <c r="A22" s="357" t="s">
        <v>38</v>
      </c>
      <c r="B22" s="120" t="s">
        <v>7</v>
      </c>
      <c r="C22" s="120" t="s">
        <v>8</v>
      </c>
      <c r="D22" s="271" t="s">
        <v>9</v>
      </c>
      <c r="E22" s="358" t="s">
        <v>45</v>
      </c>
    </row>
    <row r="23" spans="1:5" ht="15" customHeight="1">
      <c r="A23" s="357"/>
      <c r="B23" s="121" t="s">
        <v>0</v>
      </c>
      <c r="C23" s="121" t="s">
        <v>0</v>
      </c>
      <c r="D23" s="272" t="s">
        <v>0</v>
      </c>
      <c r="E23" s="358"/>
    </row>
    <row r="24" spans="1:5" ht="15" customHeight="1">
      <c r="A24" s="357"/>
      <c r="B24" s="119">
        <f>B7</f>
        <v>43830</v>
      </c>
      <c r="C24" s="119">
        <f>C7</f>
        <v>43465</v>
      </c>
      <c r="D24" s="119">
        <f>D7</f>
        <v>43841</v>
      </c>
      <c r="E24" s="358"/>
    </row>
    <row r="25" spans="1:5" ht="24" customHeight="1">
      <c r="A25" s="28" t="s">
        <v>123</v>
      </c>
      <c r="B25" s="173">
        <v>0</v>
      </c>
      <c r="C25" s="173">
        <v>0</v>
      </c>
      <c r="D25" s="173">
        <v>0</v>
      </c>
      <c r="E25" s="114"/>
    </row>
    <row r="26" spans="1:5" ht="24" customHeight="1">
      <c r="A26" s="223" t="s">
        <v>256</v>
      </c>
      <c r="B26" s="224" t="e">
        <f>B25/B8</f>
        <v>#DIV/0!</v>
      </c>
      <c r="C26" s="224" t="e">
        <f t="shared" ref="C26:D26" si="0">C25/C8</f>
        <v>#DIV/0!</v>
      </c>
      <c r="D26" s="224" t="e">
        <f t="shared" si="0"/>
        <v>#DIV/0!</v>
      </c>
      <c r="E26" s="114"/>
    </row>
    <row r="27" spans="1:5" ht="24" customHeight="1">
      <c r="A27" s="28" t="s">
        <v>124</v>
      </c>
      <c r="B27" s="111">
        <v>0</v>
      </c>
      <c r="C27" s="111">
        <v>0</v>
      </c>
      <c r="D27" s="111">
        <v>0</v>
      </c>
      <c r="E27" s="114"/>
    </row>
    <row r="28" spans="1:5" ht="24" customHeight="1">
      <c r="A28" s="223" t="s">
        <v>257</v>
      </c>
      <c r="B28" s="190" t="e">
        <f>B27/B9</f>
        <v>#DIV/0!</v>
      </c>
      <c r="C28" s="190" t="e">
        <f t="shared" ref="C28:D28" si="1">C27/C9</f>
        <v>#DIV/0!</v>
      </c>
      <c r="D28" s="190" t="e">
        <f t="shared" si="1"/>
        <v>#DIV/0!</v>
      </c>
      <c r="E28" s="114"/>
    </row>
    <row r="29" spans="1:5" ht="24" customHeight="1">
      <c r="A29" s="28" t="s">
        <v>3</v>
      </c>
      <c r="B29" s="113" t="s">
        <v>5</v>
      </c>
      <c r="C29" s="113" t="s">
        <v>5</v>
      </c>
      <c r="D29" s="113" t="s">
        <v>5</v>
      </c>
      <c r="E29" s="237" t="s">
        <v>5</v>
      </c>
    </row>
    <row r="30" spans="1:5" s="4" customFormat="1" ht="24" customHeight="1" thickBot="1">
      <c r="A30" s="220" t="s">
        <v>4</v>
      </c>
      <c r="B30" s="221" t="s">
        <v>6</v>
      </c>
      <c r="C30" s="221" t="s">
        <v>6</v>
      </c>
      <c r="D30" s="221" t="s">
        <v>6</v>
      </c>
      <c r="E30" s="222" t="s">
        <v>46</v>
      </c>
    </row>
    <row r="31" spans="1:5" ht="24" customHeight="1">
      <c r="A31" s="26" t="s">
        <v>19</v>
      </c>
      <c r="B31" s="219">
        <v>0</v>
      </c>
      <c r="C31" s="219">
        <v>0</v>
      </c>
      <c r="D31" s="219">
        <v>0</v>
      </c>
      <c r="E31" s="27"/>
    </row>
    <row r="32" spans="1:5" ht="24" customHeight="1">
      <c r="A32" s="28" t="s">
        <v>20</v>
      </c>
      <c r="B32" s="17" t="e">
        <f>(B31-C31)/C31</f>
        <v>#DIV/0!</v>
      </c>
      <c r="C32" s="24">
        <v>0</v>
      </c>
      <c r="D32" s="15"/>
      <c r="E32" s="114"/>
    </row>
    <row r="33" spans="1:5" ht="24" customHeight="1">
      <c r="A33" s="115" t="s">
        <v>250</v>
      </c>
      <c r="B33" s="192" t="e">
        <f>(B32-B14)</f>
        <v>#DIV/0!</v>
      </c>
      <c r="C33" s="192">
        <f>(C32-C14)</f>
        <v>0</v>
      </c>
      <c r="D33" s="188"/>
      <c r="E33" s="189"/>
    </row>
    <row r="34" spans="1:5" ht="24" customHeight="1">
      <c r="A34" s="28" t="s">
        <v>21</v>
      </c>
      <c r="B34" s="19">
        <f>B31/52</f>
        <v>0</v>
      </c>
      <c r="C34" s="19">
        <f>C31/52</f>
        <v>0</v>
      </c>
      <c r="D34" s="19">
        <f>D31</f>
        <v>0</v>
      </c>
      <c r="E34" s="114"/>
    </row>
    <row r="35" spans="1:5" ht="24" customHeight="1">
      <c r="A35" s="28" t="s">
        <v>22</v>
      </c>
      <c r="B35" s="19">
        <f>B31/B12</f>
        <v>0</v>
      </c>
      <c r="C35" s="19">
        <f>C31/C12</f>
        <v>0</v>
      </c>
      <c r="D35" s="15"/>
      <c r="E35" s="114"/>
    </row>
    <row r="36" spans="1:5" ht="24" customHeight="1">
      <c r="A36" s="28" t="s">
        <v>23</v>
      </c>
      <c r="B36" s="17" t="e">
        <f>B31/B13</f>
        <v>#DIV/0!</v>
      </c>
      <c r="C36" s="17" t="e">
        <f>C31/C13</f>
        <v>#DIV/0!</v>
      </c>
      <c r="D36" s="17" t="e">
        <f>D31/D13</f>
        <v>#DIV/0!</v>
      </c>
      <c r="E36" s="29" t="s">
        <v>276</v>
      </c>
    </row>
    <row r="37" spans="1:5" s="4" customFormat="1" ht="24" customHeight="1">
      <c r="A37" s="115" t="s">
        <v>235</v>
      </c>
      <c r="B37" s="213" t="e">
        <f>B31/B25</f>
        <v>#DIV/0!</v>
      </c>
      <c r="C37" s="213" t="e">
        <f>C31/C25</f>
        <v>#DIV/0!</v>
      </c>
      <c r="D37" s="213" t="e">
        <f>52*(D31/D25)</f>
        <v>#DIV/0!</v>
      </c>
      <c r="E37" s="211"/>
    </row>
    <row r="38" spans="1:5" ht="24" customHeight="1">
      <c r="A38" s="115" t="s">
        <v>236</v>
      </c>
      <c r="B38" s="192" t="e">
        <f>(B37-B16)/B16</f>
        <v>#DIV/0!</v>
      </c>
      <c r="C38" s="192" t="e">
        <f>(C37-C16)/C16</f>
        <v>#DIV/0!</v>
      </c>
      <c r="D38" s="192" t="e">
        <f>(D37-D16)/D16</f>
        <v>#DIV/0!</v>
      </c>
      <c r="E38" s="197"/>
    </row>
    <row r="39" spans="1:5" ht="24" customHeight="1">
      <c r="A39" s="28" t="s">
        <v>27</v>
      </c>
      <c r="B39" s="110">
        <v>0</v>
      </c>
      <c r="C39" s="110">
        <v>0</v>
      </c>
      <c r="D39" s="110">
        <v>0</v>
      </c>
      <c r="E39" s="114"/>
    </row>
    <row r="40" spans="1:5" ht="24" customHeight="1">
      <c r="A40" s="28" t="s">
        <v>24</v>
      </c>
      <c r="B40" s="17" t="e">
        <f>(B39-C39)/C39</f>
        <v>#DIV/0!</v>
      </c>
      <c r="C40" s="18">
        <v>0</v>
      </c>
      <c r="D40" s="15"/>
      <c r="E40" s="114"/>
    </row>
    <row r="41" spans="1:5" ht="24" customHeight="1">
      <c r="A41" s="28" t="s">
        <v>25</v>
      </c>
      <c r="B41" s="21">
        <f>B39/52</f>
        <v>0</v>
      </c>
      <c r="C41" s="21">
        <f>C39/52</f>
        <v>0</v>
      </c>
      <c r="D41" s="21">
        <f>D39</f>
        <v>0</v>
      </c>
      <c r="E41" s="114"/>
    </row>
    <row r="42" spans="1:5" ht="24" customHeight="1">
      <c r="A42" s="28" t="s">
        <v>26</v>
      </c>
      <c r="B42" s="21">
        <f>B39/B12</f>
        <v>0</v>
      </c>
      <c r="C42" s="21">
        <f>C39/C12</f>
        <v>0</v>
      </c>
      <c r="D42" s="21">
        <f>D39/D12</f>
        <v>0</v>
      </c>
      <c r="E42" s="114"/>
    </row>
    <row r="43" spans="1:5" ht="24" customHeight="1">
      <c r="A43" s="28" t="s">
        <v>34</v>
      </c>
      <c r="B43" s="22" t="e">
        <f>B31/B39</f>
        <v>#DIV/0!</v>
      </c>
      <c r="C43" s="22" t="e">
        <f>C31/C39</f>
        <v>#DIV/0!</v>
      </c>
      <c r="D43" s="22" t="e">
        <f>D31/D39</f>
        <v>#DIV/0!</v>
      </c>
      <c r="E43" s="114"/>
    </row>
    <row r="44" spans="1:5" ht="24" customHeight="1">
      <c r="A44" s="28" t="s">
        <v>35</v>
      </c>
      <c r="B44" s="22" t="e">
        <f>B31/B17</f>
        <v>#DIV/0!</v>
      </c>
      <c r="C44" s="22" t="e">
        <f>C31/C17</f>
        <v>#DIV/0!</v>
      </c>
      <c r="D44" s="22" t="e">
        <f>D31/D17</f>
        <v>#DIV/0!</v>
      </c>
      <c r="E44" s="114"/>
    </row>
    <row r="45" spans="1:5" ht="24" customHeight="1">
      <c r="A45" s="28" t="s">
        <v>28</v>
      </c>
      <c r="B45" s="17" t="e">
        <f>B39/B17</f>
        <v>#DIV/0!</v>
      </c>
      <c r="C45" s="17" t="e">
        <f>C39/C17</f>
        <v>#DIV/0!</v>
      </c>
      <c r="D45" s="17" t="e">
        <f>D39/D17</f>
        <v>#DIV/0!</v>
      </c>
      <c r="E45" s="29" t="s">
        <v>47</v>
      </c>
    </row>
    <row r="46" spans="1:5" ht="24" customHeight="1">
      <c r="A46" s="28" t="s">
        <v>29</v>
      </c>
      <c r="B46" s="110">
        <v>0</v>
      </c>
      <c r="C46" s="110">
        <v>0</v>
      </c>
      <c r="D46" s="110">
        <v>0</v>
      </c>
      <c r="E46" s="114"/>
    </row>
    <row r="47" spans="1:5" ht="24" customHeight="1">
      <c r="A47" s="28" t="s">
        <v>30</v>
      </c>
      <c r="B47" s="21">
        <f>B46/52</f>
        <v>0</v>
      </c>
      <c r="C47" s="21">
        <f>C46/52</f>
        <v>0</v>
      </c>
      <c r="D47" s="21">
        <f>D46</f>
        <v>0</v>
      </c>
      <c r="E47" s="114"/>
    </row>
    <row r="48" spans="1:5" ht="24" customHeight="1">
      <c r="A48" s="28" t="s">
        <v>31</v>
      </c>
      <c r="B48" s="21">
        <f>B46/B12</f>
        <v>0</v>
      </c>
      <c r="C48" s="21">
        <f>C46/C12</f>
        <v>0</v>
      </c>
      <c r="D48" s="21">
        <f>D46/D12</f>
        <v>0</v>
      </c>
      <c r="E48" s="114"/>
    </row>
    <row r="49" spans="1:5" ht="24" customHeight="1">
      <c r="A49" s="28" t="s">
        <v>33</v>
      </c>
      <c r="B49" s="25" t="e">
        <f t="shared" ref="B49:D49" si="2">B46/B39</f>
        <v>#DIV/0!</v>
      </c>
      <c r="C49" s="25" t="e">
        <f t="shared" si="2"/>
        <v>#DIV/0!</v>
      </c>
      <c r="D49" s="25" t="e">
        <f t="shared" si="2"/>
        <v>#DIV/0!</v>
      </c>
      <c r="E49" s="29" t="s">
        <v>48</v>
      </c>
    </row>
    <row r="50" spans="1:5" ht="24" customHeight="1">
      <c r="A50" s="28" t="s">
        <v>32</v>
      </c>
      <c r="B50" s="22" t="e">
        <f>B31/B46</f>
        <v>#DIV/0!</v>
      </c>
      <c r="C50" s="22" t="e">
        <f>C31/C46</f>
        <v>#DIV/0!</v>
      </c>
      <c r="D50" s="22" t="e">
        <f>D31/D46</f>
        <v>#DIV/0!</v>
      </c>
      <c r="E50" s="114"/>
    </row>
    <row r="51" spans="1:5" ht="30" customHeight="1">
      <c r="A51" s="359" t="s">
        <v>118</v>
      </c>
      <c r="B51" s="178" t="s">
        <v>7</v>
      </c>
      <c r="C51" s="178" t="s">
        <v>8</v>
      </c>
      <c r="D51" s="273" t="s">
        <v>9</v>
      </c>
      <c r="E51" s="362" t="s">
        <v>45</v>
      </c>
    </row>
    <row r="52" spans="1:5" ht="15" customHeight="1">
      <c r="A52" s="360"/>
      <c r="B52" s="179" t="s">
        <v>0</v>
      </c>
      <c r="C52" s="179" t="s">
        <v>0</v>
      </c>
      <c r="D52" s="274" t="s">
        <v>0</v>
      </c>
      <c r="E52" s="363"/>
    </row>
    <row r="53" spans="1:5" ht="15" customHeight="1">
      <c r="A53" s="361"/>
      <c r="B53" s="180">
        <f t="shared" ref="B53:D53" si="3">B7</f>
        <v>43830</v>
      </c>
      <c r="C53" s="180">
        <f t="shared" si="3"/>
        <v>43465</v>
      </c>
      <c r="D53" s="180">
        <f t="shared" si="3"/>
        <v>43841</v>
      </c>
      <c r="E53" s="364"/>
    </row>
    <row r="54" spans="1:5" ht="24" customHeight="1">
      <c r="A54" s="238" t="s">
        <v>114</v>
      </c>
      <c r="B54" s="191">
        <v>0</v>
      </c>
      <c r="C54" s="191">
        <v>0</v>
      </c>
      <c r="D54" s="191">
        <v>0</v>
      </c>
      <c r="E54" s="114"/>
    </row>
    <row r="55" spans="1:5" ht="24" customHeight="1">
      <c r="A55" s="238" t="s">
        <v>116</v>
      </c>
      <c r="B55" s="181">
        <v>0</v>
      </c>
      <c r="C55" s="181">
        <v>0</v>
      </c>
      <c r="D55" s="181">
        <v>0</v>
      </c>
      <c r="E55" s="114"/>
    </row>
    <row r="56" spans="1:5" ht="24" customHeight="1">
      <c r="A56" s="238" t="s">
        <v>115</v>
      </c>
      <c r="B56" s="182" t="e">
        <f t="shared" ref="B56:D56" si="4">B55/B54</f>
        <v>#DIV/0!</v>
      </c>
      <c r="C56" s="182" t="e">
        <f t="shared" si="4"/>
        <v>#DIV/0!</v>
      </c>
      <c r="D56" s="182" t="e">
        <f t="shared" si="4"/>
        <v>#DIV/0!</v>
      </c>
      <c r="E56" s="114"/>
    </row>
    <row r="57" spans="1:5" ht="24" customHeight="1">
      <c r="A57" s="238" t="s">
        <v>117</v>
      </c>
      <c r="B57" s="183" t="e">
        <f t="shared" ref="B57:D57" si="5">B55/B31</f>
        <v>#DIV/0!</v>
      </c>
      <c r="C57" s="183" t="e">
        <f t="shared" si="5"/>
        <v>#DIV/0!</v>
      </c>
      <c r="D57" s="183" t="e">
        <f t="shared" si="5"/>
        <v>#DIV/0!</v>
      </c>
      <c r="E57" s="239">
        <v>0.35</v>
      </c>
    </row>
    <row r="58" spans="1:5" ht="24" customHeight="1" thickBot="1">
      <c r="A58" s="238" t="s">
        <v>231</v>
      </c>
      <c r="B58" s="184">
        <v>0</v>
      </c>
      <c r="C58" s="184">
        <v>0</v>
      </c>
      <c r="D58" s="185"/>
      <c r="E58" s="114"/>
    </row>
    <row r="59" spans="1:5" ht="24" customHeight="1" thickBot="1">
      <c r="A59" s="238" t="s">
        <v>232</v>
      </c>
      <c r="B59" s="186" t="e">
        <f t="shared" ref="B59:C59" si="6">B58/B31</f>
        <v>#DIV/0!</v>
      </c>
      <c r="C59" s="186" t="e">
        <f t="shared" si="6"/>
        <v>#DIV/0!</v>
      </c>
      <c r="D59" s="185"/>
      <c r="E59" s="239">
        <v>0.33</v>
      </c>
    </row>
    <row r="60" spans="1:5" ht="24" customHeight="1" thickBot="1">
      <c r="A60" s="238" t="s">
        <v>119</v>
      </c>
      <c r="B60" s="186" t="e">
        <f t="shared" ref="B60:C60" si="7">(100%-B59)</f>
        <v>#DIV/0!</v>
      </c>
      <c r="C60" s="186" t="e">
        <f t="shared" si="7"/>
        <v>#DIV/0!</v>
      </c>
      <c r="D60" s="185"/>
      <c r="E60" s="240">
        <f>100%-E59</f>
        <v>0.66999999999999993</v>
      </c>
    </row>
    <row r="61" spans="1:5" ht="24" customHeight="1" thickBot="1">
      <c r="A61" s="238" t="s">
        <v>233</v>
      </c>
      <c r="B61" s="181">
        <v>0</v>
      </c>
      <c r="C61" s="181">
        <v>0</v>
      </c>
      <c r="D61" s="185"/>
      <c r="E61" s="114"/>
    </row>
    <row r="62" spans="1:5" ht="24" customHeight="1" thickBot="1">
      <c r="A62" s="238" t="s">
        <v>234</v>
      </c>
      <c r="B62" s="186" t="e">
        <f t="shared" ref="B62:C62" si="8">B61/B31</f>
        <v>#DIV/0!</v>
      </c>
      <c r="C62" s="186" t="e">
        <f t="shared" si="8"/>
        <v>#DIV/0!</v>
      </c>
      <c r="D62" s="185"/>
      <c r="E62" s="239">
        <v>0.06</v>
      </c>
    </row>
    <row r="63" spans="1:5" ht="24" customHeight="1" thickBot="1">
      <c r="A63" s="238" t="s">
        <v>120</v>
      </c>
      <c r="B63" s="183" t="e">
        <f t="shared" ref="B63:C63" si="9">B60-B57-B62</f>
        <v>#DIV/0!</v>
      </c>
      <c r="C63" s="183" t="e">
        <f t="shared" si="9"/>
        <v>#DIV/0!</v>
      </c>
      <c r="D63" s="185"/>
      <c r="E63" s="240">
        <f>E60-E62-E57</f>
        <v>0.2599999999999999</v>
      </c>
    </row>
    <row r="64" spans="1:5" ht="24" customHeight="1" thickBot="1">
      <c r="A64" s="241" t="s">
        <v>36</v>
      </c>
      <c r="B64" s="242" t="e">
        <f t="shared" ref="B64:C64" si="10">B34*B63</f>
        <v>#DIV/0!</v>
      </c>
      <c r="C64" s="242" t="e">
        <f t="shared" si="10"/>
        <v>#DIV/0!</v>
      </c>
      <c r="D64" s="243"/>
      <c r="E64" s="244"/>
    </row>
    <row r="65" spans="1:702" ht="24" customHeight="1">
      <c r="A65" s="235" t="s">
        <v>213</v>
      </c>
      <c r="B65" s="236" t="s">
        <v>7</v>
      </c>
    </row>
    <row r="66" spans="1:702" ht="23.25" customHeight="1">
      <c r="A66" s="365" t="s">
        <v>275</v>
      </c>
      <c r="B66" s="366"/>
    </row>
    <row r="67" spans="1:702" ht="23.25" customHeight="1">
      <c r="A67" s="365"/>
      <c r="B67" s="366"/>
    </row>
    <row r="68" spans="1:702" ht="24" customHeight="1" thickBot="1">
      <c r="A68" s="367"/>
      <c r="B68" s="368"/>
    </row>
    <row r="69" spans="1:702" ht="24" customHeight="1">
      <c r="A69" s="5" t="s">
        <v>214</v>
      </c>
      <c r="B69" s="174"/>
    </row>
    <row r="70" spans="1:702" ht="24" customHeight="1">
      <c r="A70" s="5" t="s">
        <v>215</v>
      </c>
      <c r="B70" s="174"/>
    </row>
    <row r="71" spans="1:702" s="2" customFormat="1" ht="24" customHeight="1">
      <c r="A71" s="5" t="s">
        <v>216</v>
      </c>
      <c r="B71" s="174"/>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row>
    <row r="72" spans="1:702" s="2" customFormat="1" ht="24" customHeight="1">
      <c r="A72" s="5" t="s">
        <v>217</v>
      </c>
      <c r="B72" s="174"/>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row>
    <row r="73" spans="1:702" s="2" customFormat="1" ht="24" customHeight="1">
      <c r="A73" s="5" t="s">
        <v>218</v>
      </c>
      <c r="B73" s="174"/>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row>
    <row r="74" spans="1:702" s="2" customFormat="1" ht="24" customHeight="1">
      <c r="A74" s="5" t="s">
        <v>219</v>
      </c>
      <c r="B74" s="174"/>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row>
    <row r="75" spans="1:702" s="2" customFormat="1" ht="24" customHeight="1">
      <c r="A75" s="5" t="s">
        <v>220</v>
      </c>
      <c r="B75" s="174"/>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row>
    <row r="76" spans="1:702" s="2" customFormat="1" ht="24" customHeight="1">
      <c r="A76" s="5" t="s">
        <v>221</v>
      </c>
      <c r="B76" s="174"/>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row>
    <row r="77" spans="1:702" s="2" customFormat="1" ht="24" customHeight="1">
      <c r="A77" s="5" t="s">
        <v>222</v>
      </c>
      <c r="B77" s="174"/>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row>
    <row r="78" spans="1:702" s="2" customFormat="1" ht="24" customHeight="1">
      <c r="A78" s="5" t="s">
        <v>223</v>
      </c>
      <c r="B78" s="174"/>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row>
    <row r="79" spans="1:702" s="2" customFormat="1" ht="24" customHeight="1">
      <c r="A79" s="5" t="s">
        <v>224</v>
      </c>
      <c r="B79" s="174"/>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row>
    <row r="80" spans="1:702" s="2" customFormat="1" ht="24" customHeight="1" thickBot="1">
      <c r="A80" s="175" t="s">
        <v>225</v>
      </c>
      <c r="B80" s="176"/>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row>
  </sheetData>
  <mergeCells count="11">
    <mergeCell ref="A22:A24"/>
    <mergeCell ref="E22:E24"/>
    <mergeCell ref="A51:A53"/>
    <mergeCell ref="E51:E53"/>
    <mergeCell ref="A66:B68"/>
    <mergeCell ref="A5:A7"/>
    <mergeCell ref="A1:E1"/>
    <mergeCell ref="A2:E2"/>
    <mergeCell ref="A3:E3"/>
    <mergeCell ref="B4:C4"/>
    <mergeCell ref="D4:E4"/>
  </mergeCells>
  <conditionalFormatting sqref="B69:B80">
    <cfRule type="colorScale" priority="1">
      <colorScale>
        <cfvo type="min"/>
        <cfvo type="percentile" val="50"/>
        <cfvo type="max"/>
        <color rgb="FFFF0000"/>
        <color rgb="FFFFEB84"/>
        <color rgb="FF63BE7B"/>
      </colorScale>
    </cfRule>
  </conditionalFormatting>
  <dataValidations count="1">
    <dataValidation type="list" allowBlank="1" showInputMessage="1" showErrorMessage="1" sqref="B29:D30 E29">
      <formula1>$ZZ$2:$ZZ$3</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G50"/>
  <sheetViews>
    <sheetView workbookViewId="0">
      <pane ySplit="8" topLeftCell="A9" activePane="bottomLeft" state="frozen"/>
      <selection pane="bottomLeft" activeCell="B9" sqref="B9"/>
    </sheetView>
  </sheetViews>
  <sheetFormatPr baseColWidth="10" defaultColWidth="10.83203125" defaultRowHeight="15" x14ac:dyDescent="0"/>
  <cols>
    <col min="1" max="1" width="39" style="1" customWidth="1"/>
    <col min="2" max="2" width="13.33203125" style="2" customWidth="1"/>
    <col min="3" max="3" width="13.33203125" style="2" hidden="1" customWidth="1"/>
    <col min="4" max="8" width="13.33203125" style="2" customWidth="1"/>
    <col min="9" max="10" width="13.33203125" style="1" customWidth="1"/>
    <col min="11" max="11" width="13.33203125" style="1" hidden="1" customWidth="1"/>
    <col min="12" max="20" width="13.33203125" style="1" customWidth="1"/>
    <col min="21" max="16384" width="10.83203125" style="1"/>
  </cols>
  <sheetData>
    <row r="1" spans="1:709" s="3" customFormat="1" ht="30" customHeight="1" thickBot="1">
      <c r="A1" s="371" t="s">
        <v>139</v>
      </c>
      <c r="B1" s="372"/>
      <c r="C1" s="372"/>
      <c r="D1" s="372"/>
      <c r="E1" s="372"/>
      <c r="F1" s="372"/>
      <c r="G1" s="372"/>
      <c r="H1" s="372"/>
      <c r="I1" s="372"/>
      <c r="J1" s="372"/>
      <c r="K1" s="372"/>
      <c r="L1" s="372"/>
      <c r="M1" s="372"/>
      <c r="N1" s="372"/>
      <c r="O1" s="372"/>
      <c r="P1" s="372"/>
      <c r="Q1" s="372"/>
      <c r="R1" s="372"/>
      <c r="S1" s="372"/>
      <c r="AAG1" t="s">
        <v>5</v>
      </c>
    </row>
    <row r="2" spans="1:709" s="3" customFormat="1" ht="30" customHeight="1" thickBot="1">
      <c r="A2" s="380" t="s">
        <v>111</v>
      </c>
      <c r="B2" s="381"/>
      <c r="C2" s="381"/>
      <c r="D2" s="381"/>
      <c r="E2" s="381"/>
      <c r="F2" s="381"/>
      <c r="G2" s="381"/>
      <c r="H2" s="381"/>
      <c r="I2" s="381"/>
      <c r="J2" s="378" t="str">
        <f>'Basic Info'!B3</f>
        <v>Your Natural Foods Store, Anytown USA</v>
      </c>
      <c r="K2" s="379"/>
      <c r="L2" s="379"/>
      <c r="M2" s="379"/>
      <c r="N2" s="379"/>
      <c r="O2" s="379"/>
      <c r="P2" s="379"/>
      <c r="Q2" s="379"/>
      <c r="R2" s="379"/>
      <c r="S2" s="379"/>
      <c r="AAF2" t="s">
        <v>5</v>
      </c>
    </row>
    <row r="3" spans="1:709" ht="30" customHeight="1" thickBot="1">
      <c r="A3" s="254" t="s">
        <v>146</v>
      </c>
      <c r="B3" s="384" t="s">
        <v>278</v>
      </c>
      <c r="C3" s="384"/>
      <c r="D3" s="384"/>
      <c r="E3" s="384"/>
      <c r="F3" s="384"/>
      <c r="G3" s="384"/>
      <c r="H3" s="384"/>
      <c r="I3" s="385"/>
      <c r="J3" s="382" t="s">
        <v>283</v>
      </c>
      <c r="K3" s="383"/>
      <c r="L3" s="383"/>
      <c r="M3" s="383"/>
      <c r="N3" s="383"/>
      <c r="O3" s="383"/>
      <c r="P3" s="383"/>
      <c r="Q3" s="383"/>
      <c r="R3" s="383"/>
      <c r="S3" s="383"/>
      <c r="AAF3" t="s">
        <v>6</v>
      </c>
    </row>
    <row r="4" spans="1:709" ht="30" customHeight="1">
      <c r="A4" s="253" t="s">
        <v>279</v>
      </c>
      <c r="B4" s="373" t="s">
        <v>109</v>
      </c>
      <c r="C4" s="373"/>
      <c r="D4" s="373"/>
      <c r="E4" s="374"/>
      <c r="F4" s="374"/>
      <c r="G4" s="374"/>
      <c r="H4" s="374"/>
      <c r="I4" s="374"/>
      <c r="J4" s="375" t="s">
        <v>110</v>
      </c>
      <c r="K4" s="376"/>
      <c r="L4" s="376"/>
      <c r="M4" s="376"/>
      <c r="N4" s="376"/>
      <c r="O4" s="376"/>
      <c r="P4" s="376"/>
      <c r="Q4" s="376"/>
      <c r="R4" s="376"/>
      <c r="S4" s="377"/>
    </row>
    <row r="5" spans="1:709" ht="30" customHeight="1">
      <c r="A5" s="369" t="s">
        <v>282</v>
      </c>
      <c r="B5" s="386" t="s">
        <v>7</v>
      </c>
      <c r="C5" s="386"/>
      <c r="D5" s="386"/>
      <c r="E5" s="386"/>
      <c r="F5" s="386"/>
      <c r="G5" s="387" t="s">
        <v>9</v>
      </c>
      <c r="H5" s="388"/>
      <c r="I5" s="389"/>
      <c r="J5" s="390" t="s">
        <v>7</v>
      </c>
      <c r="K5" s="391"/>
      <c r="L5" s="391"/>
      <c r="M5" s="391"/>
      <c r="N5" s="391"/>
      <c r="O5" s="391"/>
      <c r="P5" s="392" t="s">
        <v>9</v>
      </c>
      <c r="Q5" s="393"/>
      <c r="R5" s="393"/>
      <c r="S5" s="394"/>
    </row>
    <row r="6" spans="1:709" ht="30" customHeight="1">
      <c r="A6" s="369"/>
      <c r="B6" s="275" t="s">
        <v>7</v>
      </c>
      <c r="C6" s="275" t="s">
        <v>8</v>
      </c>
      <c r="D6" s="251" t="s">
        <v>280</v>
      </c>
      <c r="E6" s="251" t="s">
        <v>281</v>
      </c>
      <c r="F6" s="251" t="s">
        <v>251</v>
      </c>
      <c r="G6" s="276" t="s">
        <v>9</v>
      </c>
      <c r="H6" s="84" t="s">
        <v>277</v>
      </c>
      <c r="I6" s="84" t="s">
        <v>251</v>
      </c>
      <c r="J6" s="279" t="s">
        <v>7</v>
      </c>
      <c r="K6" s="280" t="s">
        <v>8</v>
      </c>
      <c r="L6" s="281" t="s">
        <v>280</v>
      </c>
      <c r="M6" s="281" t="s">
        <v>281</v>
      </c>
      <c r="N6" s="281" t="s">
        <v>108</v>
      </c>
      <c r="O6" s="281" t="s">
        <v>107</v>
      </c>
      <c r="P6" s="282" t="s">
        <v>9</v>
      </c>
      <c r="Q6" s="283" t="s">
        <v>277</v>
      </c>
      <c r="R6" s="283" t="s">
        <v>108</v>
      </c>
      <c r="S6" s="284" t="s">
        <v>107</v>
      </c>
    </row>
    <row r="7" spans="1:709" ht="15" customHeight="1">
      <c r="A7" s="369"/>
      <c r="B7" s="252" t="s">
        <v>0</v>
      </c>
      <c r="C7" s="252" t="s">
        <v>0</v>
      </c>
      <c r="D7" s="252" t="s">
        <v>0</v>
      </c>
      <c r="E7" s="252" t="s">
        <v>0</v>
      </c>
      <c r="F7" s="252" t="s">
        <v>0</v>
      </c>
      <c r="G7" s="246" t="s">
        <v>0</v>
      </c>
      <c r="H7" s="85" t="s">
        <v>0</v>
      </c>
      <c r="I7" s="85" t="s">
        <v>0</v>
      </c>
      <c r="J7" s="285" t="s">
        <v>0</v>
      </c>
      <c r="K7" s="286" t="s">
        <v>0</v>
      </c>
      <c r="L7" s="286" t="s">
        <v>0</v>
      </c>
      <c r="M7" s="286" t="s">
        <v>0</v>
      </c>
      <c r="N7" s="286" t="s">
        <v>0</v>
      </c>
      <c r="O7" s="286" t="s">
        <v>0</v>
      </c>
      <c r="P7" s="287" t="s">
        <v>0</v>
      </c>
      <c r="Q7" s="288" t="s">
        <v>0</v>
      </c>
      <c r="R7" s="288" t="s">
        <v>0</v>
      </c>
      <c r="S7" s="289" t="s">
        <v>0</v>
      </c>
    </row>
    <row r="8" spans="1:709" ht="15" customHeight="1" thickBot="1">
      <c r="A8" s="370"/>
      <c r="B8" s="99">
        <f>'Store &amp; Deli Data (Current)'!B7</f>
        <v>43830</v>
      </c>
      <c r="C8" s="99" t="e">
        <f>#REF!</f>
        <v>#REF!</v>
      </c>
      <c r="D8" s="99">
        <f>B8</f>
        <v>43830</v>
      </c>
      <c r="E8" s="99">
        <f>B8</f>
        <v>43830</v>
      </c>
      <c r="F8" s="99">
        <f>B8</f>
        <v>43830</v>
      </c>
      <c r="G8" s="247">
        <f>'Store &amp; Deli Data (Current)'!D7</f>
        <v>43841</v>
      </c>
      <c r="H8" s="99">
        <f>G8</f>
        <v>43841</v>
      </c>
      <c r="I8" s="99">
        <f>G8</f>
        <v>43841</v>
      </c>
      <c r="J8" s="214">
        <f>B8</f>
        <v>43830</v>
      </c>
      <c r="K8" s="99" t="e">
        <f>#REF!</f>
        <v>#REF!</v>
      </c>
      <c r="L8" s="99">
        <f>J8</f>
        <v>43830</v>
      </c>
      <c r="M8" s="99">
        <f>J8</f>
        <v>43830</v>
      </c>
      <c r="N8" s="99">
        <f>J8</f>
        <v>43830</v>
      </c>
      <c r="O8" s="100">
        <f>J8</f>
        <v>43830</v>
      </c>
      <c r="P8" s="99">
        <f>G8</f>
        <v>43841</v>
      </c>
      <c r="Q8" s="99">
        <f>P8</f>
        <v>43841</v>
      </c>
      <c r="R8" s="99">
        <f>P8</f>
        <v>43841</v>
      </c>
      <c r="S8" s="100">
        <f>P8</f>
        <v>43841</v>
      </c>
    </row>
    <row r="9" spans="1:709" ht="24" customHeight="1">
      <c r="A9" s="151" t="s">
        <v>39</v>
      </c>
      <c r="B9" s="10">
        <v>0</v>
      </c>
      <c r="C9" s="10">
        <v>0</v>
      </c>
      <c r="D9" s="9">
        <f t="shared" ref="D9:D49" si="0">B9/52</f>
        <v>0</v>
      </c>
      <c r="E9" s="9">
        <f>D9/7</f>
        <v>0</v>
      </c>
      <c r="F9" s="7" t="e">
        <f t="shared" ref="F9:F49" si="1">B9/$B$50</f>
        <v>#DIV/0!</v>
      </c>
      <c r="G9" s="248">
        <v>0</v>
      </c>
      <c r="H9" s="9">
        <f>G9/7</f>
        <v>0</v>
      </c>
      <c r="I9" s="7" t="e">
        <f t="shared" ref="I9:I49" si="2">H9/$G$50</f>
        <v>#DIV/0!</v>
      </c>
      <c r="J9" s="215">
        <v>0</v>
      </c>
      <c r="K9" s="6">
        <v>0</v>
      </c>
      <c r="L9" s="8">
        <f t="shared" ref="L9:L49" si="3">J9/52</f>
        <v>0</v>
      </c>
      <c r="M9" s="8">
        <f>L9/7</f>
        <v>0</v>
      </c>
      <c r="N9" s="81" t="e">
        <f t="shared" ref="N9:N50" si="4">B9/J9</f>
        <v>#DIV/0!</v>
      </c>
      <c r="O9" s="96" t="e">
        <f>J9/'Store &amp; Deli Data (Current)'!$B$39</f>
        <v>#DIV/0!</v>
      </c>
      <c r="P9" s="6">
        <v>0</v>
      </c>
      <c r="Q9" s="8">
        <f>P9/7</f>
        <v>0</v>
      </c>
      <c r="R9" s="81" t="e">
        <f t="shared" ref="R9:R49" si="5">G9/O9</f>
        <v>#DIV/0!</v>
      </c>
      <c r="S9" s="96" t="e">
        <f>O9/'Store &amp; Deli Data (Current)'!$B$39</f>
        <v>#DIV/0!</v>
      </c>
    </row>
    <row r="10" spans="1:709" ht="24" customHeight="1">
      <c r="A10" s="151" t="s">
        <v>94</v>
      </c>
      <c r="B10" s="10">
        <v>0</v>
      </c>
      <c r="C10" s="10">
        <v>0</v>
      </c>
      <c r="D10" s="9">
        <f t="shared" si="0"/>
        <v>0</v>
      </c>
      <c r="E10" s="9">
        <f t="shared" ref="E10:H49" si="6">D10/7</f>
        <v>0</v>
      </c>
      <c r="F10" s="7" t="e">
        <f t="shared" si="1"/>
        <v>#DIV/0!</v>
      </c>
      <c r="G10" s="248">
        <v>0</v>
      </c>
      <c r="H10" s="9">
        <f t="shared" si="6"/>
        <v>0</v>
      </c>
      <c r="I10" s="7" t="e">
        <f t="shared" si="2"/>
        <v>#DIV/0!</v>
      </c>
      <c r="J10" s="215">
        <v>0</v>
      </c>
      <c r="K10" s="6">
        <v>0</v>
      </c>
      <c r="L10" s="8">
        <f t="shared" si="3"/>
        <v>0</v>
      </c>
      <c r="M10" s="8">
        <f t="shared" ref="M10:M49" si="7">L10/7</f>
        <v>0</v>
      </c>
      <c r="N10" s="81" t="e">
        <f t="shared" si="4"/>
        <v>#DIV/0!</v>
      </c>
      <c r="O10" s="96" t="e">
        <f>J10/'Store &amp; Deli Data (Current)'!$B$39</f>
        <v>#DIV/0!</v>
      </c>
      <c r="P10" s="6">
        <v>0</v>
      </c>
      <c r="Q10" s="8">
        <f t="shared" ref="Q10:Q49" si="8">P10/7</f>
        <v>0</v>
      </c>
      <c r="R10" s="81" t="e">
        <f t="shared" si="5"/>
        <v>#DIV/0!</v>
      </c>
      <c r="S10" s="96" t="e">
        <f>O10/'Store &amp; Deli Data (Current)'!$B$39</f>
        <v>#DIV/0!</v>
      </c>
    </row>
    <row r="11" spans="1:709" ht="24" customHeight="1">
      <c r="A11" s="151" t="s">
        <v>84</v>
      </c>
      <c r="B11" s="10">
        <v>0</v>
      </c>
      <c r="C11" s="10">
        <v>0</v>
      </c>
      <c r="D11" s="9">
        <f t="shared" si="0"/>
        <v>0</v>
      </c>
      <c r="E11" s="9">
        <f t="shared" si="6"/>
        <v>0</v>
      </c>
      <c r="F11" s="7" t="e">
        <f t="shared" si="1"/>
        <v>#DIV/0!</v>
      </c>
      <c r="G11" s="248">
        <v>0</v>
      </c>
      <c r="H11" s="9">
        <f t="shared" si="6"/>
        <v>0</v>
      </c>
      <c r="I11" s="7" t="e">
        <f t="shared" si="2"/>
        <v>#DIV/0!</v>
      </c>
      <c r="J11" s="215">
        <v>0</v>
      </c>
      <c r="K11" s="6">
        <v>0</v>
      </c>
      <c r="L11" s="8">
        <f t="shared" si="3"/>
        <v>0</v>
      </c>
      <c r="M11" s="8">
        <f t="shared" si="7"/>
        <v>0</v>
      </c>
      <c r="N11" s="81" t="e">
        <f t="shared" si="4"/>
        <v>#DIV/0!</v>
      </c>
      <c r="O11" s="96" t="e">
        <f>J11/'Store &amp; Deli Data (Current)'!$B$39</f>
        <v>#DIV/0!</v>
      </c>
      <c r="P11" s="6">
        <v>0</v>
      </c>
      <c r="Q11" s="8">
        <f t="shared" si="8"/>
        <v>0</v>
      </c>
      <c r="R11" s="81" t="e">
        <f t="shared" si="5"/>
        <v>#DIV/0!</v>
      </c>
      <c r="S11" s="96" t="e">
        <f>O11/'Store &amp; Deli Data (Current)'!$B$39</f>
        <v>#DIV/0!</v>
      </c>
    </row>
    <row r="12" spans="1:709" ht="24" customHeight="1">
      <c r="A12" s="5" t="s">
        <v>85</v>
      </c>
      <c r="B12" s="10">
        <v>0</v>
      </c>
      <c r="C12" s="10">
        <v>0</v>
      </c>
      <c r="D12" s="9">
        <f t="shared" si="0"/>
        <v>0</v>
      </c>
      <c r="E12" s="9">
        <f t="shared" si="6"/>
        <v>0</v>
      </c>
      <c r="F12" s="7" t="e">
        <f t="shared" si="1"/>
        <v>#DIV/0!</v>
      </c>
      <c r="G12" s="248">
        <v>0</v>
      </c>
      <c r="H12" s="9">
        <f t="shared" si="6"/>
        <v>0</v>
      </c>
      <c r="I12" s="7" t="e">
        <f t="shared" si="2"/>
        <v>#DIV/0!</v>
      </c>
      <c r="J12" s="215">
        <v>0</v>
      </c>
      <c r="K12" s="6">
        <v>0</v>
      </c>
      <c r="L12" s="8">
        <f t="shared" si="3"/>
        <v>0</v>
      </c>
      <c r="M12" s="8">
        <f t="shared" si="7"/>
        <v>0</v>
      </c>
      <c r="N12" s="81" t="e">
        <f t="shared" si="4"/>
        <v>#DIV/0!</v>
      </c>
      <c r="O12" s="96" t="e">
        <f>J12/'Store &amp; Deli Data (Current)'!$B$39</f>
        <v>#DIV/0!</v>
      </c>
      <c r="P12" s="6">
        <v>0</v>
      </c>
      <c r="Q12" s="8">
        <f t="shared" si="8"/>
        <v>0</v>
      </c>
      <c r="R12" s="81" t="e">
        <f t="shared" si="5"/>
        <v>#DIV/0!</v>
      </c>
      <c r="S12" s="96" t="e">
        <f>O12/'Store &amp; Deli Data (Current)'!$B$39</f>
        <v>#DIV/0!</v>
      </c>
    </row>
    <row r="13" spans="1:709" ht="24" customHeight="1">
      <c r="A13" s="5" t="s">
        <v>92</v>
      </c>
      <c r="B13" s="10">
        <v>0</v>
      </c>
      <c r="C13" s="10">
        <v>0</v>
      </c>
      <c r="D13" s="9">
        <f t="shared" si="0"/>
        <v>0</v>
      </c>
      <c r="E13" s="9">
        <f t="shared" si="6"/>
        <v>0</v>
      </c>
      <c r="F13" s="7" t="e">
        <f t="shared" si="1"/>
        <v>#DIV/0!</v>
      </c>
      <c r="G13" s="248">
        <v>0</v>
      </c>
      <c r="H13" s="9">
        <f t="shared" si="6"/>
        <v>0</v>
      </c>
      <c r="I13" s="7" t="e">
        <f t="shared" si="2"/>
        <v>#DIV/0!</v>
      </c>
      <c r="J13" s="215">
        <v>0</v>
      </c>
      <c r="K13" s="6">
        <v>0</v>
      </c>
      <c r="L13" s="8">
        <f t="shared" si="3"/>
        <v>0</v>
      </c>
      <c r="M13" s="8">
        <f t="shared" si="7"/>
        <v>0</v>
      </c>
      <c r="N13" s="81" t="e">
        <f t="shared" si="4"/>
        <v>#DIV/0!</v>
      </c>
      <c r="O13" s="96" t="e">
        <f>J13/'Store &amp; Deli Data (Current)'!$B$39</f>
        <v>#DIV/0!</v>
      </c>
      <c r="P13" s="6">
        <v>0</v>
      </c>
      <c r="Q13" s="8">
        <f t="shared" si="8"/>
        <v>0</v>
      </c>
      <c r="R13" s="81" t="e">
        <f t="shared" si="5"/>
        <v>#DIV/0!</v>
      </c>
      <c r="S13" s="96" t="e">
        <f>O13/'Store &amp; Deli Data (Current)'!$B$39</f>
        <v>#DIV/0!</v>
      </c>
    </row>
    <row r="14" spans="1:709" ht="24" customHeight="1">
      <c r="A14" s="5" t="s">
        <v>89</v>
      </c>
      <c r="B14" s="10">
        <v>0</v>
      </c>
      <c r="C14" s="10">
        <v>0</v>
      </c>
      <c r="D14" s="9">
        <f t="shared" si="0"/>
        <v>0</v>
      </c>
      <c r="E14" s="9">
        <f t="shared" si="6"/>
        <v>0</v>
      </c>
      <c r="F14" s="7" t="e">
        <f t="shared" si="1"/>
        <v>#DIV/0!</v>
      </c>
      <c r="G14" s="248">
        <v>0</v>
      </c>
      <c r="H14" s="9">
        <f t="shared" si="6"/>
        <v>0</v>
      </c>
      <c r="I14" s="7" t="e">
        <f t="shared" si="2"/>
        <v>#DIV/0!</v>
      </c>
      <c r="J14" s="215">
        <v>0</v>
      </c>
      <c r="K14" s="6">
        <v>0</v>
      </c>
      <c r="L14" s="8">
        <f t="shared" si="3"/>
        <v>0</v>
      </c>
      <c r="M14" s="8">
        <f t="shared" si="7"/>
        <v>0</v>
      </c>
      <c r="N14" s="81" t="e">
        <f t="shared" si="4"/>
        <v>#DIV/0!</v>
      </c>
      <c r="O14" s="96" t="e">
        <f>J14/'Store &amp; Deli Data (Current)'!$B$39</f>
        <v>#DIV/0!</v>
      </c>
      <c r="P14" s="6">
        <v>0</v>
      </c>
      <c r="Q14" s="8">
        <f t="shared" si="8"/>
        <v>0</v>
      </c>
      <c r="R14" s="81" t="e">
        <f t="shared" si="5"/>
        <v>#DIV/0!</v>
      </c>
      <c r="S14" s="96" t="e">
        <f>O14/'Store &amp; Deli Data (Current)'!$B$39</f>
        <v>#DIV/0!</v>
      </c>
    </row>
    <row r="15" spans="1:709" ht="24" customHeight="1">
      <c r="A15" s="5" t="s">
        <v>90</v>
      </c>
      <c r="B15" s="10">
        <v>0</v>
      </c>
      <c r="C15" s="10">
        <v>0</v>
      </c>
      <c r="D15" s="9">
        <f t="shared" si="0"/>
        <v>0</v>
      </c>
      <c r="E15" s="9">
        <f t="shared" si="6"/>
        <v>0</v>
      </c>
      <c r="F15" s="7" t="e">
        <f t="shared" si="1"/>
        <v>#DIV/0!</v>
      </c>
      <c r="G15" s="248">
        <v>0</v>
      </c>
      <c r="H15" s="9">
        <f t="shared" si="6"/>
        <v>0</v>
      </c>
      <c r="I15" s="7" t="e">
        <f t="shared" si="2"/>
        <v>#DIV/0!</v>
      </c>
      <c r="J15" s="215">
        <v>0</v>
      </c>
      <c r="K15" s="6">
        <v>0</v>
      </c>
      <c r="L15" s="8">
        <f t="shared" si="3"/>
        <v>0</v>
      </c>
      <c r="M15" s="8">
        <f t="shared" si="7"/>
        <v>0</v>
      </c>
      <c r="N15" s="81" t="e">
        <f t="shared" si="4"/>
        <v>#DIV/0!</v>
      </c>
      <c r="O15" s="96" t="e">
        <f>J15/'Store &amp; Deli Data (Current)'!$B$39</f>
        <v>#DIV/0!</v>
      </c>
      <c r="P15" s="6">
        <v>0</v>
      </c>
      <c r="Q15" s="8">
        <f t="shared" si="8"/>
        <v>0</v>
      </c>
      <c r="R15" s="81" t="e">
        <f t="shared" si="5"/>
        <v>#DIV/0!</v>
      </c>
      <c r="S15" s="96" t="e">
        <f>O15/'Store &amp; Deli Data (Current)'!$B$39</f>
        <v>#DIV/0!</v>
      </c>
    </row>
    <row r="16" spans="1:709" ht="24" customHeight="1">
      <c r="A16" s="5" t="s">
        <v>91</v>
      </c>
      <c r="B16" s="10">
        <v>0</v>
      </c>
      <c r="C16" s="10">
        <v>0</v>
      </c>
      <c r="D16" s="9">
        <f t="shared" si="0"/>
        <v>0</v>
      </c>
      <c r="E16" s="9">
        <f t="shared" si="6"/>
        <v>0</v>
      </c>
      <c r="F16" s="7" t="e">
        <f t="shared" si="1"/>
        <v>#DIV/0!</v>
      </c>
      <c r="G16" s="248">
        <v>0</v>
      </c>
      <c r="H16" s="9">
        <f t="shared" si="6"/>
        <v>0</v>
      </c>
      <c r="I16" s="7" t="e">
        <f t="shared" si="2"/>
        <v>#DIV/0!</v>
      </c>
      <c r="J16" s="215">
        <v>0</v>
      </c>
      <c r="K16" s="6">
        <v>0</v>
      </c>
      <c r="L16" s="8">
        <f t="shared" si="3"/>
        <v>0</v>
      </c>
      <c r="M16" s="8">
        <f t="shared" si="7"/>
        <v>0</v>
      </c>
      <c r="N16" s="81" t="e">
        <f t="shared" si="4"/>
        <v>#DIV/0!</v>
      </c>
      <c r="O16" s="96" t="e">
        <f>J16/'Store &amp; Deli Data (Current)'!$B$39</f>
        <v>#DIV/0!</v>
      </c>
      <c r="P16" s="6">
        <v>0</v>
      </c>
      <c r="Q16" s="8">
        <f t="shared" si="8"/>
        <v>0</v>
      </c>
      <c r="R16" s="81" t="e">
        <f t="shared" si="5"/>
        <v>#DIV/0!</v>
      </c>
      <c r="S16" s="96" t="e">
        <f>O16/'Store &amp; Deli Data (Current)'!$B$39</f>
        <v>#DIV/0!</v>
      </c>
    </row>
    <row r="17" spans="1:19" ht="24" customHeight="1">
      <c r="A17" s="5" t="s">
        <v>86</v>
      </c>
      <c r="B17" s="10">
        <v>0</v>
      </c>
      <c r="C17" s="10">
        <v>0</v>
      </c>
      <c r="D17" s="9">
        <f t="shared" si="0"/>
        <v>0</v>
      </c>
      <c r="E17" s="9">
        <f t="shared" si="6"/>
        <v>0</v>
      </c>
      <c r="F17" s="7" t="e">
        <f t="shared" si="1"/>
        <v>#DIV/0!</v>
      </c>
      <c r="G17" s="248">
        <v>0</v>
      </c>
      <c r="H17" s="9">
        <f t="shared" si="6"/>
        <v>0</v>
      </c>
      <c r="I17" s="7" t="e">
        <f t="shared" si="2"/>
        <v>#DIV/0!</v>
      </c>
      <c r="J17" s="215">
        <v>0</v>
      </c>
      <c r="K17" s="6">
        <v>0</v>
      </c>
      <c r="L17" s="8">
        <f t="shared" si="3"/>
        <v>0</v>
      </c>
      <c r="M17" s="8">
        <f t="shared" si="7"/>
        <v>0</v>
      </c>
      <c r="N17" s="81" t="e">
        <f t="shared" si="4"/>
        <v>#DIV/0!</v>
      </c>
      <c r="O17" s="96" t="e">
        <f>J17/'Store &amp; Deli Data (Current)'!$B$39</f>
        <v>#DIV/0!</v>
      </c>
      <c r="P17" s="6">
        <v>0</v>
      </c>
      <c r="Q17" s="8">
        <f t="shared" si="8"/>
        <v>0</v>
      </c>
      <c r="R17" s="81" t="e">
        <f t="shared" si="5"/>
        <v>#DIV/0!</v>
      </c>
      <c r="S17" s="96" t="e">
        <f>O17/'Store &amp; Deli Data (Current)'!$B$39</f>
        <v>#DIV/0!</v>
      </c>
    </row>
    <row r="18" spans="1:19" ht="24" customHeight="1">
      <c r="A18" s="5" t="s">
        <v>93</v>
      </c>
      <c r="B18" s="10">
        <v>0</v>
      </c>
      <c r="C18" s="10">
        <v>0</v>
      </c>
      <c r="D18" s="9">
        <f t="shared" si="0"/>
        <v>0</v>
      </c>
      <c r="E18" s="9">
        <f t="shared" si="6"/>
        <v>0</v>
      </c>
      <c r="F18" s="7" t="e">
        <f t="shared" si="1"/>
        <v>#DIV/0!</v>
      </c>
      <c r="G18" s="248">
        <v>0</v>
      </c>
      <c r="H18" s="9">
        <f t="shared" si="6"/>
        <v>0</v>
      </c>
      <c r="I18" s="7" t="e">
        <f t="shared" si="2"/>
        <v>#DIV/0!</v>
      </c>
      <c r="J18" s="215">
        <v>0</v>
      </c>
      <c r="K18" s="6">
        <v>0</v>
      </c>
      <c r="L18" s="8">
        <f t="shared" si="3"/>
        <v>0</v>
      </c>
      <c r="M18" s="8">
        <f t="shared" si="7"/>
        <v>0</v>
      </c>
      <c r="N18" s="81" t="e">
        <f t="shared" si="4"/>
        <v>#DIV/0!</v>
      </c>
      <c r="O18" s="96" t="e">
        <f>J18/'Store &amp; Deli Data (Current)'!$B$39</f>
        <v>#DIV/0!</v>
      </c>
      <c r="P18" s="6">
        <v>0</v>
      </c>
      <c r="Q18" s="8">
        <f t="shared" si="8"/>
        <v>0</v>
      </c>
      <c r="R18" s="81" t="e">
        <f t="shared" si="5"/>
        <v>#DIV/0!</v>
      </c>
      <c r="S18" s="96" t="e">
        <f>O18/'Store &amp; Deli Data (Current)'!$B$39</f>
        <v>#DIV/0!</v>
      </c>
    </row>
    <row r="19" spans="1:19" ht="24" customHeight="1">
      <c r="A19" s="5" t="s">
        <v>87</v>
      </c>
      <c r="B19" s="10">
        <v>0</v>
      </c>
      <c r="C19" s="10">
        <v>0</v>
      </c>
      <c r="D19" s="9">
        <f t="shared" si="0"/>
        <v>0</v>
      </c>
      <c r="E19" s="9">
        <f t="shared" si="6"/>
        <v>0</v>
      </c>
      <c r="F19" s="7" t="e">
        <f t="shared" si="1"/>
        <v>#DIV/0!</v>
      </c>
      <c r="G19" s="248">
        <v>0</v>
      </c>
      <c r="H19" s="9">
        <f t="shared" si="6"/>
        <v>0</v>
      </c>
      <c r="I19" s="7" t="e">
        <f t="shared" si="2"/>
        <v>#DIV/0!</v>
      </c>
      <c r="J19" s="215">
        <v>0</v>
      </c>
      <c r="K19" s="6">
        <v>0</v>
      </c>
      <c r="L19" s="8">
        <f t="shared" si="3"/>
        <v>0</v>
      </c>
      <c r="M19" s="8">
        <f t="shared" si="7"/>
        <v>0</v>
      </c>
      <c r="N19" s="81" t="e">
        <f t="shared" si="4"/>
        <v>#DIV/0!</v>
      </c>
      <c r="O19" s="96" t="e">
        <f>J19/'Store &amp; Deli Data (Current)'!$B$39</f>
        <v>#DIV/0!</v>
      </c>
      <c r="P19" s="6">
        <v>0</v>
      </c>
      <c r="Q19" s="8">
        <f t="shared" si="8"/>
        <v>0</v>
      </c>
      <c r="R19" s="81" t="e">
        <f t="shared" si="5"/>
        <v>#DIV/0!</v>
      </c>
      <c r="S19" s="96" t="e">
        <f>O19/'Store &amp; Deli Data (Current)'!$B$39</f>
        <v>#DIV/0!</v>
      </c>
    </row>
    <row r="20" spans="1:19" ht="24" customHeight="1">
      <c r="A20" s="5" t="s">
        <v>102</v>
      </c>
      <c r="B20" s="10">
        <v>0</v>
      </c>
      <c r="C20" s="10">
        <v>0</v>
      </c>
      <c r="D20" s="9">
        <f t="shared" si="0"/>
        <v>0</v>
      </c>
      <c r="E20" s="9">
        <f t="shared" si="6"/>
        <v>0</v>
      </c>
      <c r="F20" s="7" t="e">
        <f t="shared" si="1"/>
        <v>#DIV/0!</v>
      </c>
      <c r="G20" s="248">
        <v>0</v>
      </c>
      <c r="H20" s="9">
        <f t="shared" si="6"/>
        <v>0</v>
      </c>
      <c r="I20" s="7" t="e">
        <f t="shared" si="2"/>
        <v>#DIV/0!</v>
      </c>
      <c r="J20" s="215">
        <v>0</v>
      </c>
      <c r="K20" s="6">
        <v>0</v>
      </c>
      <c r="L20" s="8">
        <f t="shared" si="3"/>
        <v>0</v>
      </c>
      <c r="M20" s="8">
        <f t="shared" si="7"/>
        <v>0</v>
      </c>
      <c r="N20" s="81" t="e">
        <f t="shared" si="4"/>
        <v>#DIV/0!</v>
      </c>
      <c r="O20" s="96" t="e">
        <f>J20/'Store &amp; Deli Data (Current)'!$B$39</f>
        <v>#DIV/0!</v>
      </c>
      <c r="P20" s="6">
        <v>0</v>
      </c>
      <c r="Q20" s="8">
        <f t="shared" si="8"/>
        <v>0</v>
      </c>
      <c r="R20" s="81" t="e">
        <f t="shared" si="5"/>
        <v>#DIV/0!</v>
      </c>
      <c r="S20" s="96" t="e">
        <f>O20/'Store &amp; Deli Data (Current)'!$B$39</f>
        <v>#DIV/0!</v>
      </c>
    </row>
    <row r="21" spans="1:19" ht="24" customHeight="1">
      <c r="A21" s="5" t="s">
        <v>100</v>
      </c>
      <c r="B21" s="10">
        <v>0</v>
      </c>
      <c r="C21" s="10">
        <v>0</v>
      </c>
      <c r="D21" s="9">
        <f t="shared" si="0"/>
        <v>0</v>
      </c>
      <c r="E21" s="9">
        <f t="shared" si="6"/>
        <v>0</v>
      </c>
      <c r="F21" s="7" t="e">
        <f t="shared" si="1"/>
        <v>#DIV/0!</v>
      </c>
      <c r="G21" s="248">
        <v>0</v>
      </c>
      <c r="H21" s="9">
        <f t="shared" si="6"/>
        <v>0</v>
      </c>
      <c r="I21" s="7" t="e">
        <f t="shared" si="2"/>
        <v>#DIV/0!</v>
      </c>
      <c r="J21" s="215">
        <v>0</v>
      </c>
      <c r="K21" s="6">
        <v>0</v>
      </c>
      <c r="L21" s="8">
        <f t="shared" si="3"/>
        <v>0</v>
      </c>
      <c r="M21" s="8">
        <f t="shared" si="7"/>
        <v>0</v>
      </c>
      <c r="N21" s="81" t="e">
        <f t="shared" si="4"/>
        <v>#DIV/0!</v>
      </c>
      <c r="O21" s="96" t="e">
        <f>J21/'Store &amp; Deli Data (Current)'!$B$39</f>
        <v>#DIV/0!</v>
      </c>
      <c r="P21" s="6">
        <v>0</v>
      </c>
      <c r="Q21" s="8">
        <f t="shared" si="8"/>
        <v>0</v>
      </c>
      <c r="R21" s="81" t="e">
        <f t="shared" si="5"/>
        <v>#DIV/0!</v>
      </c>
      <c r="S21" s="96" t="e">
        <f>O21/'Store &amp; Deli Data (Current)'!$B$39</f>
        <v>#DIV/0!</v>
      </c>
    </row>
    <row r="22" spans="1:19" ht="24" customHeight="1">
      <c r="A22" s="5" t="s">
        <v>101</v>
      </c>
      <c r="B22" s="10">
        <v>0</v>
      </c>
      <c r="C22" s="10">
        <v>0</v>
      </c>
      <c r="D22" s="9">
        <f t="shared" si="0"/>
        <v>0</v>
      </c>
      <c r="E22" s="9">
        <f t="shared" si="6"/>
        <v>0</v>
      </c>
      <c r="F22" s="7" t="e">
        <f t="shared" si="1"/>
        <v>#DIV/0!</v>
      </c>
      <c r="G22" s="248">
        <v>0</v>
      </c>
      <c r="H22" s="9">
        <f t="shared" si="6"/>
        <v>0</v>
      </c>
      <c r="I22" s="7" t="e">
        <f t="shared" si="2"/>
        <v>#DIV/0!</v>
      </c>
      <c r="J22" s="215">
        <v>0</v>
      </c>
      <c r="K22" s="6">
        <v>0</v>
      </c>
      <c r="L22" s="8">
        <f t="shared" si="3"/>
        <v>0</v>
      </c>
      <c r="M22" s="8">
        <f t="shared" si="7"/>
        <v>0</v>
      </c>
      <c r="N22" s="81" t="e">
        <f t="shared" si="4"/>
        <v>#DIV/0!</v>
      </c>
      <c r="O22" s="96" t="e">
        <f>J22/'Store &amp; Deli Data (Current)'!$B$39</f>
        <v>#DIV/0!</v>
      </c>
      <c r="P22" s="6">
        <v>0</v>
      </c>
      <c r="Q22" s="8">
        <f t="shared" si="8"/>
        <v>0</v>
      </c>
      <c r="R22" s="81" t="e">
        <f t="shared" si="5"/>
        <v>#DIV/0!</v>
      </c>
      <c r="S22" s="96" t="e">
        <f>O22/'Store &amp; Deli Data (Current)'!$B$39</f>
        <v>#DIV/0!</v>
      </c>
    </row>
    <row r="23" spans="1:19" ht="24" customHeight="1">
      <c r="A23" s="5" t="s">
        <v>42</v>
      </c>
      <c r="B23" s="10">
        <v>0</v>
      </c>
      <c r="C23" s="10">
        <v>0</v>
      </c>
      <c r="D23" s="9">
        <f t="shared" si="0"/>
        <v>0</v>
      </c>
      <c r="E23" s="9">
        <f t="shared" si="6"/>
        <v>0</v>
      </c>
      <c r="F23" s="7" t="e">
        <f t="shared" si="1"/>
        <v>#DIV/0!</v>
      </c>
      <c r="G23" s="248">
        <v>0</v>
      </c>
      <c r="H23" s="9">
        <f t="shared" si="6"/>
        <v>0</v>
      </c>
      <c r="I23" s="7" t="e">
        <f t="shared" si="2"/>
        <v>#DIV/0!</v>
      </c>
      <c r="J23" s="215">
        <v>0</v>
      </c>
      <c r="K23" s="6">
        <v>0</v>
      </c>
      <c r="L23" s="8">
        <f t="shared" si="3"/>
        <v>0</v>
      </c>
      <c r="M23" s="8">
        <f t="shared" si="7"/>
        <v>0</v>
      </c>
      <c r="N23" s="81" t="e">
        <f t="shared" si="4"/>
        <v>#DIV/0!</v>
      </c>
      <c r="O23" s="96" t="e">
        <f>J23/'Store &amp; Deli Data (Current)'!$B$39</f>
        <v>#DIV/0!</v>
      </c>
      <c r="P23" s="6">
        <v>0</v>
      </c>
      <c r="Q23" s="8">
        <f t="shared" si="8"/>
        <v>0</v>
      </c>
      <c r="R23" s="81" t="e">
        <f t="shared" si="5"/>
        <v>#DIV/0!</v>
      </c>
      <c r="S23" s="96" t="e">
        <f>O23/'Store &amp; Deli Data (Current)'!$B$39</f>
        <v>#DIV/0!</v>
      </c>
    </row>
    <row r="24" spans="1:19" ht="24" customHeight="1">
      <c r="A24" s="5" t="s">
        <v>43</v>
      </c>
      <c r="B24" s="10">
        <v>0</v>
      </c>
      <c r="C24" s="10">
        <v>0</v>
      </c>
      <c r="D24" s="9">
        <f t="shared" si="0"/>
        <v>0</v>
      </c>
      <c r="E24" s="9">
        <f t="shared" si="6"/>
        <v>0</v>
      </c>
      <c r="F24" s="7" t="e">
        <f t="shared" si="1"/>
        <v>#DIV/0!</v>
      </c>
      <c r="G24" s="248">
        <v>0</v>
      </c>
      <c r="H24" s="9">
        <f t="shared" si="6"/>
        <v>0</v>
      </c>
      <c r="I24" s="7" t="e">
        <f t="shared" si="2"/>
        <v>#DIV/0!</v>
      </c>
      <c r="J24" s="215">
        <v>0</v>
      </c>
      <c r="K24" s="6">
        <v>0</v>
      </c>
      <c r="L24" s="8">
        <f t="shared" si="3"/>
        <v>0</v>
      </c>
      <c r="M24" s="8">
        <f t="shared" si="7"/>
        <v>0</v>
      </c>
      <c r="N24" s="81" t="e">
        <f t="shared" si="4"/>
        <v>#DIV/0!</v>
      </c>
      <c r="O24" s="96" t="e">
        <f>J24/'Store &amp; Deli Data (Current)'!$B$39</f>
        <v>#DIV/0!</v>
      </c>
      <c r="P24" s="6">
        <v>0</v>
      </c>
      <c r="Q24" s="8">
        <f t="shared" si="8"/>
        <v>0</v>
      </c>
      <c r="R24" s="81" t="e">
        <f t="shared" si="5"/>
        <v>#DIV/0!</v>
      </c>
      <c r="S24" s="96" t="e">
        <f>O24/'Store &amp; Deli Data (Current)'!$B$39</f>
        <v>#DIV/0!</v>
      </c>
    </row>
    <row r="25" spans="1:19" ht="24" customHeight="1">
      <c r="A25" s="5" t="s">
        <v>103</v>
      </c>
      <c r="B25" s="10">
        <v>0</v>
      </c>
      <c r="C25" s="10">
        <v>0</v>
      </c>
      <c r="D25" s="9">
        <f t="shared" si="0"/>
        <v>0</v>
      </c>
      <c r="E25" s="9">
        <f t="shared" si="6"/>
        <v>0</v>
      </c>
      <c r="F25" s="7" t="e">
        <f t="shared" si="1"/>
        <v>#DIV/0!</v>
      </c>
      <c r="G25" s="248">
        <v>0</v>
      </c>
      <c r="H25" s="9">
        <f t="shared" si="6"/>
        <v>0</v>
      </c>
      <c r="I25" s="7" t="e">
        <f t="shared" si="2"/>
        <v>#DIV/0!</v>
      </c>
      <c r="J25" s="215">
        <v>0</v>
      </c>
      <c r="K25" s="6">
        <v>0</v>
      </c>
      <c r="L25" s="8">
        <f t="shared" si="3"/>
        <v>0</v>
      </c>
      <c r="M25" s="8">
        <f t="shared" si="7"/>
        <v>0</v>
      </c>
      <c r="N25" s="81" t="e">
        <f t="shared" si="4"/>
        <v>#DIV/0!</v>
      </c>
      <c r="O25" s="96" t="e">
        <f>J25/'Store &amp; Deli Data (Current)'!$B$39</f>
        <v>#DIV/0!</v>
      </c>
      <c r="P25" s="6">
        <v>0</v>
      </c>
      <c r="Q25" s="8">
        <f t="shared" si="8"/>
        <v>0</v>
      </c>
      <c r="R25" s="81" t="e">
        <f t="shared" si="5"/>
        <v>#DIV/0!</v>
      </c>
      <c r="S25" s="96" t="e">
        <f>O25/'Store &amp; Deli Data (Current)'!$B$39</f>
        <v>#DIV/0!</v>
      </c>
    </row>
    <row r="26" spans="1:19" ht="24" customHeight="1">
      <c r="A26" s="5" t="s">
        <v>104</v>
      </c>
      <c r="B26" s="10">
        <v>0</v>
      </c>
      <c r="C26" s="10">
        <v>0</v>
      </c>
      <c r="D26" s="9">
        <f t="shared" si="0"/>
        <v>0</v>
      </c>
      <c r="E26" s="9">
        <f t="shared" si="6"/>
        <v>0</v>
      </c>
      <c r="F26" s="7" t="e">
        <f t="shared" si="1"/>
        <v>#DIV/0!</v>
      </c>
      <c r="G26" s="248">
        <v>0</v>
      </c>
      <c r="H26" s="9">
        <f t="shared" si="6"/>
        <v>0</v>
      </c>
      <c r="I26" s="7" t="e">
        <f t="shared" si="2"/>
        <v>#DIV/0!</v>
      </c>
      <c r="J26" s="215">
        <v>0</v>
      </c>
      <c r="K26" s="6">
        <v>0</v>
      </c>
      <c r="L26" s="8">
        <f t="shared" si="3"/>
        <v>0</v>
      </c>
      <c r="M26" s="8">
        <f t="shared" si="7"/>
        <v>0</v>
      </c>
      <c r="N26" s="81" t="e">
        <f t="shared" si="4"/>
        <v>#DIV/0!</v>
      </c>
      <c r="O26" s="96" t="e">
        <f>J26/'Store &amp; Deli Data (Current)'!$B$39</f>
        <v>#DIV/0!</v>
      </c>
      <c r="P26" s="6">
        <v>0</v>
      </c>
      <c r="Q26" s="8">
        <f t="shared" si="8"/>
        <v>0</v>
      </c>
      <c r="R26" s="81" t="e">
        <f t="shared" si="5"/>
        <v>#DIV/0!</v>
      </c>
      <c r="S26" s="96" t="e">
        <f>O26/'Store &amp; Deli Data (Current)'!$B$39</f>
        <v>#DIV/0!</v>
      </c>
    </row>
    <row r="27" spans="1:19" ht="24" customHeight="1">
      <c r="A27" s="5" t="s">
        <v>105</v>
      </c>
      <c r="B27" s="10">
        <v>0</v>
      </c>
      <c r="C27" s="10">
        <v>0</v>
      </c>
      <c r="D27" s="9">
        <f t="shared" si="0"/>
        <v>0</v>
      </c>
      <c r="E27" s="9">
        <f t="shared" si="6"/>
        <v>0</v>
      </c>
      <c r="F27" s="7" t="e">
        <f t="shared" si="1"/>
        <v>#DIV/0!</v>
      </c>
      <c r="G27" s="248">
        <v>0</v>
      </c>
      <c r="H27" s="9">
        <f t="shared" si="6"/>
        <v>0</v>
      </c>
      <c r="I27" s="7" t="e">
        <f t="shared" si="2"/>
        <v>#DIV/0!</v>
      </c>
      <c r="J27" s="215">
        <v>0</v>
      </c>
      <c r="K27" s="6">
        <v>0</v>
      </c>
      <c r="L27" s="8">
        <f t="shared" si="3"/>
        <v>0</v>
      </c>
      <c r="M27" s="8">
        <f t="shared" si="7"/>
        <v>0</v>
      </c>
      <c r="N27" s="81" t="e">
        <f t="shared" si="4"/>
        <v>#DIV/0!</v>
      </c>
      <c r="O27" s="96" t="e">
        <f>J27/'Store &amp; Deli Data (Current)'!$B$39</f>
        <v>#DIV/0!</v>
      </c>
      <c r="P27" s="6">
        <v>0</v>
      </c>
      <c r="Q27" s="8">
        <f t="shared" si="8"/>
        <v>0</v>
      </c>
      <c r="R27" s="81" t="e">
        <f t="shared" si="5"/>
        <v>#DIV/0!</v>
      </c>
      <c r="S27" s="96" t="e">
        <f>O27/'Store &amp; Deli Data (Current)'!$B$39</f>
        <v>#DIV/0!</v>
      </c>
    </row>
    <row r="28" spans="1:19" ht="24" customHeight="1">
      <c r="A28" s="5" t="s">
        <v>95</v>
      </c>
      <c r="B28" s="10">
        <v>0</v>
      </c>
      <c r="C28" s="10">
        <v>0</v>
      </c>
      <c r="D28" s="9">
        <f t="shared" si="0"/>
        <v>0</v>
      </c>
      <c r="E28" s="9">
        <f t="shared" si="6"/>
        <v>0</v>
      </c>
      <c r="F28" s="7" t="e">
        <f t="shared" si="1"/>
        <v>#DIV/0!</v>
      </c>
      <c r="G28" s="248">
        <v>0</v>
      </c>
      <c r="H28" s="9">
        <f t="shared" si="6"/>
        <v>0</v>
      </c>
      <c r="I28" s="7" t="e">
        <f t="shared" si="2"/>
        <v>#DIV/0!</v>
      </c>
      <c r="J28" s="215">
        <v>0</v>
      </c>
      <c r="K28" s="6">
        <v>0</v>
      </c>
      <c r="L28" s="8">
        <f t="shared" si="3"/>
        <v>0</v>
      </c>
      <c r="M28" s="8">
        <f t="shared" si="7"/>
        <v>0</v>
      </c>
      <c r="N28" s="81" t="e">
        <f t="shared" si="4"/>
        <v>#DIV/0!</v>
      </c>
      <c r="O28" s="96" t="e">
        <f>J28/'Store &amp; Deli Data (Current)'!$B$39</f>
        <v>#DIV/0!</v>
      </c>
      <c r="P28" s="6">
        <v>0</v>
      </c>
      <c r="Q28" s="8">
        <f t="shared" si="8"/>
        <v>0</v>
      </c>
      <c r="R28" s="81" t="e">
        <f t="shared" si="5"/>
        <v>#DIV/0!</v>
      </c>
      <c r="S28" s="96" t="e">
        <f>O28/'Store &amp; Deli Data (Current)'!$B$39</f>
        <v>#DIV/0!</v>
      </c>
    </row>
    <row r="29" spans="1:19" ht="24" customHeight="1">
      <c r="A29" s="5" t="s">
        <v>41</v>
      </c>
      <c r="B29" s="10">
        <v>0</v>
      </c>
      <c r="C29" s="10">
        <v>0</v>
      </c>
      <c r="D29" s="9">
        <f t="shared" si="0"/>
        <v>0</v>
      </c>
      <c r="E29" s="9">
        <f t="shared" si="6"/>
        <v>0</v>
      </c>
      <c r="F29" s="7" t="e">
        <f t="shared" si="1"/>
        <v>#DIV/0!</v>
      </c>
      <c r="G29" s="248">
        <v>0</v>
      </c>
      <c r="H29" s="9">
        <f t="shared" si="6"/>
        <v>0</v>
      </c>
      <c r="I29" s="7" t="e">
        <f t="shared" si="2"/>
        <v>#DIV/0!</v>
      </c>
      <c r="J29" s="215">
        <v>0</v>
      </c>
      <c r="K29" s="6">
        <v>0</v>
      </c>
      <c r="L29" s="8">
        <f t="shared" si="3"/>
        <v>0</v>
      </c>
      <c r="M29" s="8">
        <f t="shared" si="7"/>
        <v>0</v>
      </c>
      <c r="N29" s="81" t="e">
        <f t="shared" si="4"/>
        <v>#DIV/0!</v>
      </c>
      <c r="O29" s="96" t="e">
        <f>J29/'Store &amp; Deli Data (Current)'!$B$39</f>
        <v>#DIV/0!</v>
      </c>
      <c r="P29" s="6">
        <v>0</v>
      </c>
      <c r="Q29" s="8">
        <f t="shared" si="8"/>
        <v>0</v>
      </c>
      <c r="R29" s="81" t="e">
        <f t="shared" si="5"/>
        <v>#DIV/0!</v>
      </c>
      <c r="S29" s="96" t="e">
        <f>O29/'Store &amp; Deli Data (Current)'!$B$39</f>
        <v>#DIV/0!</v>
      </c>
    </row>
    <row r="30" spans="1:19" ht="24" customHeight="1">
      <c r="A30" s="5" t="s">
        <v>96</v>
      </c>
      <c r="B30" s="10">
        <v>0</v>
      </c>
      <c r="C30" s="10">
        <v>0</v>
      </c>
      <c r="D30" s="9">
        <f t="shared" si="0"/>
        <v>0</v>
      </c>
      <c r="E30" s="9">
        <f t="shared" si="6"/>
        <v>0</v>
      </c>
      <c r="F30" s="7" t="e">
        <f t="shared" si="1"/>
        <v>#DIV/0!</v>
      </c>
      <c r="G30" s="248">
        <v>0</v>
      </c>
      <c r="H30" s="9">
        <f t="shared" si="6"/>
        <v>0</v>
      </c>
      <c r="I30" s="7" t="e">
        <f t="shared" si="2"/>
        <v>#DIV/0!</v>
      </c>
      <c r="J30" s="215">
        <v>0</v>
      </c>
      <c r="K30" s="6">
        <v>0</v>
      </c>
      <c r="L30" s="8">
        <f t="shared" si="3"/>
        <v>0</v>
      </c>
      <c r="M30" s="8">
        <f t="shared" si="7"/>
        <v>0</v>
      </c>
      <c r="N30" s="81" t="e">
        <f t="shared" si="4"/>
        <v>#DIV/0!</v>
      </c>
      <c r="O30" s="96" t="e">
        <f>J30/'Store &amp; Deli Data (Current)'!$B$39</f>
        <v>#DIV/0!</v>
      </c>
      <c r="P30" s="6">
        <v>0</v>
      </c>
      <c r="Q30" s="8">
        <f t="shared" si="8"/>
        <v>0</v>
      </c>
      <c r="R30" s="81" t="e">
        <f t="shared" si="5"/>
        <v>#DIV/0!</v>
      </c>
      <c r="S30" s="96" t="e">
        <f>O30/'Store &amp; Deli Data (Current)'!$B$39</f>
        <v>#DIV/0!</v>
      </c>
    </row>
    <row r="31" spans="1:19" ht="24" customHeight="1">
      <c r="A31" s="5" t="s">
        <v>97</v>
      </c>
      <c r="B31" s="10">
        <v>0</v>
      </c>
      <c r="C31" s="10">
        <v>0</v>
      </c>
      <c r="D31" s="9">
        <f t="shared" si="0"/>
        <v>0</v>
      </c>
      <c r="E31" s="9">
        <f t="shared" si="6"/>
        <v>0</v>
      </c>
      <c r="F31" s="7" t="e">
        <f t="shared" si="1"/>
        <v>#DIV/0!</v>
      </c>
      <c r="G31" s="248">
        <v>0</v>
      </c>
      <c r="H31" s="9">
        <f t="shared" si="6"/>
        <v>0</v>
      </c>
      <c r="I31" s="7" t="e">
        <f t="shared" si="2"/>
        <v>#DIV/0!</v>
      </c>
      <c r="J31" s="215">
        <v>0</v>
      </c>
      <c r="K31" s="6">
        <v>0</v>
      </c>
      <c r="L31" s="8">
        <f t="shared" si="3"/>
        <v>0</v>
      </c>
      <c r="M31" s="8">
        <f t="shared" si="7"/>
        <v>0</v>
      </c>
      <c r="N31" s="81" t="e">
        <f t="shared" si="4"/>
        <v>#DIV/0!</v>
      </c>
      <c r="O31" s="96" t="e">
        <f>J31/'Store &amp; Deli Data (Current)'!$B$39</f>
        <v>#DIV/0!</v>
      </c>
      <c r="P31" s="6">
        <v>0</v>
      </c>
      <c r="Q31" s="8">
        <f t="shared" si="8"/>
        <v>0</v>
      </c>
      <c r="R31" s="81" t="e">
        <f t="shared" si="5"/>
        <v>#DIV/0!</v>
      </c>
      <c r="S31" s="96" t="e">
        <f>O31/'Store &amp; Deli Data (Current)'!$B$39</f>
        <v>#DIV/0!</v>
      </c>
    </row>
    <row r="32" spans="1:19" ht="24" customHeight="1">
      <c r="A32" s="5" t="s">
        <v>98</v>
      </c>
      <c r="B32" s="10">
        <v>0</v>
      </c>
      <c r="C32" s="10">
        <v>0</v>
      </c>
      <c r="D32" s="9">
        <f t="shared" si="0"/>
        <v>0</v>
      </c>
      <c r="E32" s="9">
        <f t="shared" si="6"/>
        <v>0</v>
      </c>
      <c r="F32" s="7" t="e">
        <f t="shared" si="1"/>
        <v>#DIV/0!</v>
      </c>
      <c r="G32" s="248">
        <v>0</v>
      </c>
      <c r="H32" s="9">
        <f t="shared" si="6"/>
        <v>0</v>
      </c>
      <c r="I32" s="7" t="e">
        <f t="shared" si="2"/>
        <v>#DIV/0!</v>
      </c>
      <c r="J32" s="215">
        <v>0</v>
      </c>
      <c r="K32" s="6">
        <v>0</v>
      </c>
      <c r="L32" s="8">
        <f t="shared" si="3"/>
        <v>0</v>
      </c>
      <c r="M32" s="8">
        <f t="shared" si="7"/>
        <v>0</v>
      </c>
      <c r="N32" s="81" t="e">
        <f t="shared" si="4"/>
        <v>#DIV/0!</v>
      </c>
      <c r="O32" s="96" t="e">
        <f>J32/'Store &amp; Deli Data (Current)'!$B$39</f>
        <v>#DIV/0!</v>
      </c>
      <c r="P32" s="6">
        <v>0</v>
      </c>
      <c r="Q32" s="8">
        <f t="shared" si="8"/>
        <v>0</v>
      </c>
      <c r="R32" s="81" t="e">
        <f t="shared" si="5"/>
        <v>#DIV/0!</v>
      </c>
      <c r="S32" s="96" t="e">
        <f>O32/'Store &amp; Deli Data (Current)'!$B$39</f>
        <v>#DIV/0!</v>
      </c>
    </row>
    <row r="33" spans="1:19" ht="24" customHeight="1">
      <c r="A33" s="5" t="s">
        <v>99</v>
      </c>
      <c r="B33" s="10">
        <v>0</v>
      </c>
      <c r="C33" s="10">
        <v>0</v>
      </c>
      <c r="D33" s="9">
        <f t="shared" si="0"/>
        <v>0</v>
      </c>
      <c r="E33" s="9">
        <f t="shared" si="6"/>
        <v>0</v>
      </c>
      <c r="F33" s="7" t="e">
        <f t="shared" si="1"/>
        <v>#DIV/0!</v>
      </c>
      <c r="G33" s="248">
        <v>0</v>
      </c>
      <c r="H33" s="9">
        <f t="shared" si="6"/>
        <v>0</v>
      </c>
      <c r="I33" s="7" t="e">
        <f t="shared" si="2"/>
        <v>#DIV/0!</v>
      </c>
      <c r="J33" s="215">
        <v>0</v>
      </c>
      <c r="K33" s="6">
        <v>0</v>
      </c>
      <c r="L33" s="8">
        <f t="shared" si="3"/>
        <v>0</v>
      </c>
      <c r="M33" s="8">
        <f t="shared" si="7"/>
        <v>0</v>
      </c>
      <c r="N33" s="81" t="e">
        <f t="shared" si="4"/>
        <v>#DIV/0!</v>
      </c>
      <c r="O33" s="96" t="e">
        <f>J33/'Store &amp; Deli Data (Current)'!$B$39</f>
        <v>#DIV/0!</v>
      </c>
      <c r="P33" s="6">
        <v>0</v>
      </c>
      <c r="Q33" s="8">
        <f t="shared" si="8"/>
        <v>0</v>
      </c>
      <c r="R33" s="81" t="e">
        <f t="shared" si="5"/>
        <v>#DIV/0!</v>
      </c>
      <c r="S33" s="96" t="e">
        <f>O33/'Store &amp; Deli Data (Current)'!$B$39</f>
        <v>#DIV/0!</v>
      </c>
    </row>
    <row r="34" spans="1:19" ht="24" customHeight="1">
      <c r="A34" s="5" t="s">
        <v>106</v>
      </c>
      <c r="B34" s="10">
        <v>0</v>
      </c>
      <c r="C34" s="10">
        <v>0</v>
      </c>
      <c r="D34" s="9">
        <f t="shared" ref="D34:D40" si="9">B34/52</f>
        <v>0</v>
      </c>
      <c r="E34" s="9">
        <f t="shared" ref="E34:E40" si="10">D34/7</f>
        <v>0</v>
      </c>
      <c r="F34" s="7" t="e">
        <f t="shared" si="1"/>
        <v>#DIV/0!</v>
      </c>
      <c r="G34" s="248">
        <v>0</v>
      </c>
      <c r="H34" s="9">
        <f t="shared" ref="H34:H40" si="11">G34/7</f>
        <v>0</v>
      </c>
      <c r="I34" s="7" t="e">
        <f t="shared" si="2"/>
        <v>#DIV/0!</v>
      </c>
      <c r="J34" s="215">
        <v>0</v>
      </c>
      <c r="K34" s="6">
        <v>0</v>
      </c>
      <c r="L34" s="8">
        <f t="shared" si="3"/>
        <v>0</v>
      </c>
      <c r="M34" s="8">
        <f t="shared" ref="M34:M40" si="12">L34/7</f>
        <v>0</v>
      </c>
      <c r="N34" s="81" t="e">
        <f t="shared" si="4"/>
        <v>#DIV/0!</v>
      </c>
      <c r="O34" s="96" t="e">
        <f>J34/'Store &amp; Deli Data (Current)'!$B$39</f>
        <v>#DIV/0!</v>
      </c>
      <c r="P34" s="6">
        <v>0</v>
      </c>
      <c r="Q34" s="8">
        <f t="shared" ref="Q34:Q40" si="13">P34/7</f>
        <v>0</v>
      </c>
      <c r="R34" s="81" t="e">
        <f t="shared" si="5"/>
        <v>#DIV/0!</v>
      </c>
      <c r="S34" s="96" t="e">
        <f>O34/'Store &amp; Deli Data (Current)'!$B$39</f>
        <v>#DIV/0!</v>
      </c>
    </row>
    <row r="35" spans="1:19" ht="24" customHeight="1">
      <c r="A35" s="5" t="s">
        <v>106</v>
      </c>
      <c r="B35" s="10">
        <v>0</v>
      </c>
      <c r="C35" s="10">
        <v>0</v>
      </c>
      <c r="D35" s="9">
        <f t="shared" si="9"/>
        <v>0</v>
      </c>
      <c r="E35" s="9">
        <f t="shared" si="10"/>
        <v>0</v>
      </c>
      <c r="F35" s="7" t="e">
        <f t="shared" si="1"/>
        <v>#DIV/0!</v>
      </c>
      <c r="G35" s="248">
        <v>0</v>
      </c>
      <c r="H35" s="9">
        <f t="shared" si="11"/>
        <v>0</v>
      </c>
      <c r="I35" s="7" t="e">
        <f t="shared" si="2"/>
        <v>#DIV/0!</v>
      </c>
      <c r="J35" s="215">
        <v>0</v>
      </c>
      <c r="K35" s="6">
        <v>0</v>
      </c>
      <c r="L35" s="8">
        <f t="shared" si="3"/>
        <v>0</v>
      </c>
      <c r="M35" s="8">
        <f t="shared" si="12"/>
        <v>0</v>
      </c>
      <c r="N35" s="81" t="e">
        <f t="shared" si="4"/>
        <v>#DIV/0!</v>
      </c>
      <c r="O35" s="96" t="e">
        <f>J35/'Store &amp; Deli Data (Current)'!$B$39</f>
        <v>#DIV/0!</v>
      </c>
      <c r="P35" s="6">
        <v>0</v>
      </c>
      <c r="Q35" s="8">
        <f t="shared" si="13"/>
        <v>0</v>
      </c>
      <c r="R35" s="81" t="e">
        <f t="shared" si="5"/>
        <v>#DIV/0!</v>
      </c>
      <c r="S35" s="96" t="e">
        <f>O35/'Store &amp; Deli Data (Current)'!$B$39</f>
        <v>#DIV/0!</v>
      </c>
    </row>
    <row r="36" spans="1:19" ht="24" customHeight="1">
      <c r="A36" s="5" t="s">
        <v>106</v>
      </c>
      <c r="B36" s="10">
        <v>0</v>
      </c>
      <c r="C36" s="10">
        <v>0</v>
      </c>
      <c r="D36" s="9">
        <f t="shared" si="9"/>
        <v>0</v>
      </c>
      <c r="E36" s="9">
        <f t="shared" si="10"/>
        <v>0</v>
      </c>
      <c r="F36" s="7" t="e">
        <f t="shared" si="1"/>
        <v>#DIV/0!</v>
      </c>
      <c r="G36" s="248">
        <v>0</v>
      </c>
      <c r="H36" s="9">
        <f t="shared" si="11"/>
        <v>0</v>
      </c>
      <c r="I36" s="7" t="e">
        <f t="shared" si="2"/>
        <v>#DIV/0!</v>
      </c>
      <c r="J36" s="215">
        <v>0</v>
      </c>
      <c r="K36" s="6">
        <v>0</v>
      </c>
      <c r="L36" s="8">
        <f t="shared" si="3"/>
        <v>0</v>
      </c>
      <c r="M36" s="8">
        <f t="shared" si="12"/>
        <v>0</v>
      </c>
      <c r="N36" s="81" t="e">
        <f t="shared" si="4"/>
        <v>#DIV/0!</v>
      </c>
      <c r="O36" s="96" t="e">
        <f>J36/'Store &amp; Deli Data (Current)'!$B$39</f>
        <v>#DIV/0!</v>
      </c>
      <c r="P36" s="6">
        <v>0</v>
      </c>
      <c r="Q36" s="8">
        <f t="shared" si="13"/>
        <v>0</v>
      </c>
      <c r="R36" s="81" t="e">
        <f t="shared" si="5"/>
        <v>#DIV/0!</v>
      </c>
      <c r="S36" s="96" t="e">
        <f>O36/'Store &amp; Deli Data (Current)'!$B$39</f>
        <v>#DIV/0!</v>
      </c>
    </row>
    <row r="37" spans="1:19" ht="24" customHeight="1">
      <c r="A37" s="5" t="s">
        <v>106</v>
      </c>
      <c r="B37" s="10">
        <v>0</v>
      </c>
      <c r="C37" s="10">
        <v>0</v>
      </c>
      <c r="D37" s="9">
        <f t="shared" si="9"/>
        <v>0</v>
      </c>
      <c r="E37" s="9">
        <f t="shared" si="10"/>
        <v>0</v>
      </c>
      <c r="F37" s="7" t="e">
        <f t="shared" si="1"/>
        <v>#DIV/0!</v>
      </c>
      <c r="G37" s="248">
        <v>0</v>
      </c>
      <c r="H37" s="9">
        <f t="shared" si="11"/>
        <v>0</v>
      </c>
      <c r="I37" s="7" t="e">
        <f t="shared" si="2"/>
        <v>#DIV/0!</v>
      </c>
      <c r="J37" s="215">
        <v>0</v>
      </c>
      <c r="K37" s="6">
        <v>0</v>
      </c>
      <c r="L37" s="8">
        <f t="shared" si="3"/>
        <v>0</v>
      </c>
      <c r="M37" s="8">
        <f t="shared" si="12"/>
        <v>0</v>
      </c>
      <c r="N37" s="81" t="e">
        <f t="shared" si="4"/>
        <v>#DIV/0!</v>
      </c>
      <c r="O37" s="96" t="e">
        <f>J37/'Store &amp; Deli Data (Current)'!$B$39</f>
        <v>#DIV/0!</v>
      </c>
      <c r="P37" s="6">
        <v>0</v>
      </c>
      <c r="Q37" s="8">
        <f t="shared" si="13"/>
        <v>0</v>
      </c>
      <c r="R37" s="81" t="e">
        <f t="shared" si="5"/>
        <v>#DIV/0!</v>
      </c>
      <c r="S37" s="96" t="e">
        <f>O37/'Store &amp; Deli Data (Current)'!$B$39</f>
        <v>#DIV/0!</v>
      </c>
    </row>
    <row r="38" spans="1:19" ht="24" customHeight="1">
      <c r="A38" s="5" t="s">
        <v>106</v>
      </c>
      <c r="B38" s="10">
        <v>0</v>
      </c>
      <c r="C38" s="10">
        <v>0</v>
      </c>
      <c r="D38" s="9">
        <f t="shared" si="9"/>
        <v>0</v>
      </c>
      <c r="E38" s="9">
        <f t="shared" si="10"/>
        <v>0</v>
      </c>
      <c r="F38" s="7" t="e">
        <f t="shared" si="1"/>
        <v>#DIV/0!</v>
      </c>
      <c r="G38" s="248">
        <v>0</v>
      </c>
      <c r="H38" s="9">
        <f t="shared" si="11"/>
        <v>0</v>
      </c>
      <c r="I38" s="7" t="e">
        <f t="shared" si="2"/>
        <v>#DIV/0!</v>
      </c>
      <c r="J38" s="215">
        <v>0</v>
      </c>
      <c r="K38" s="6">
        <v>0</v>
      </c>
      <c r="L38" s="8">
        <f t="shared" si="3"/>
        <v>0</v>
      </c>
      <c r="M38" s="8">
        <f t="shared" si="12"/>
        <v>0</v>
      </c>
      <c r="N38" s="81" t="e">
        <f t="shared" si="4"/>
        <v>#DIV/0!</v>
      </c>
      <c r="O38" s="96" t="e">
        <f>J38/'Store &amp; Deli Data (Current)'!$B$39</f>
        <v>#DIV/0!</v>
      </c>
      <c r="P38" s="6">
        <v>0</v>
      </c>
      <c r="Q38" s="8">
        <f t="shared" si="13"/>
        <v>0</v>
      </c>
      <c r="R38" s="81" t="e">
        <f t="shared" si="5"/>
        <v>#DIV/0!</v>
      </c>
      <c r="S38" s="96" t="e">
        <f>O38/'Store &amp; Deli Data (Current)'!$B$39</f>
        <v>#DIV/0!</v>
      </c>
    </row>
    <row r="39" spans="1:19" ht="24" customHeight="1">
      <c r="A39" s="5" t="s">
        <v>106</v>
      </c>
      <c r="B39" s="10">
        <v>0</v>
      </c>
      <c r="C39" s="10">
        <v>0</v>
      </c>
      <c r="D39" s="9">
        <f t="shared" si="9"/>
        <v>0</v>
      </c>
      <c r="E39" s="9">
        <f t="shared" si="10"/>
        <v>0</v>
      </c>
      <c r="F39" s="7" t="e">
        <f t="shared" si="1"/>
        <v>#DIV/0!</v>
      </c>
      <c r="G39" s="248">
        <v>0</v>
      </c>
      <c r="H39" s="9">
        <f t="shared" si="11"/>
        <v>0</v>
      </c>
      <c r="I39" s="7" t="e">
        <f t="shared" si="2"/>
        <v>#DIV/0!</v>
      </c>
      <c r="J39" s="215">
        <v>0</v>
      </c>
      <c r="K39" s="6">
        <v>0</v>
      </c>
      <c r="L39" s="8">
        <f t="shared" si="3"/>
        <v>0</v>
      </c>
      <c r="M39" s="8">
        <f t="shared" si="12"/>
        <v>0</v>
      </c>
      <c r="N39" s="81" t="e">
        <f t="shared" si="4"/>
        <v>#DIV/0!</v>
      </c>
      <c r="O39" s="96" t="e">
        <f>J39/'Store &amp; Deli Data (Current)'!$B$39</f>
        <v>#DIV/0!</v>
      </c>
      <c r="P39" s="6">
        <v>0</v>
      </c>
      <c r="Q39" s="8">
        <f t="shared" si="13"/>
        <v>0</v>
      </c>
      <c r="R39" s="81" t="e">
        <f t="shared" si="5"/>
        <v>#DIV/0!</v>
      </c>
      <c r="S39" s="96" t="e">
        <f>O39/'Store &amp; Deli Data (Current)'!$B$39</f>
        <v>#DIV/0!</v>
      </c>
    </row>
    <row r="40" spans="1:19" ht="24" customHeight="1">
      <c r="A40" s="5" t="s">
        <v>106</v>
      </c>
      <c r="B40" s="10">
        <v>0</v>
      </c>
      <c r="C40" s="10">
        <v>0</v>
      </c>
      <c r="D40" s="9">
        <f t="shared" si="9"/>
        <v>0</v>
      </c>
      <c r="E40" s="9">
        <f t="shared" si="10"/>
        <v>0</v>
      </c>
      <c r="F40" s="7" t="e">
        <f t="shared" si="1"/>
        <v>#DIV/0!</v>
      </c>
      <c r="G40" s="248">
        <v>0</v>
      </c>
      <c r="H40" s="9">
        <f t="shared" si="11"/>
        <v>0</v>
      </c>
      <c r="I40" s="7" t="e">
        <f t="shared" si="2"/>
        <v>#DIV/0!</v>
      </c>
      <c r="J40" s="215">
        <v>0</v>
      </c>
      <c r="K40" s="6">
        <v>0</v>
      </c>
      <c r="L40" s="8">
        <f t="shared" si="3"/>
        <v>0</v>
      </c>
      <c r="M40" s="8">
        <f t="shared" si="12"/>
        <v>0</v>
      </c>
      <c r="N40" s="81" t="e">
        <f t="shared" si="4"/>
        <v>#DIV/0!</v>
      </c>
      <c r="O40" s="96" t="e">
        <f>J40/'Store &amp; Deli Data (Current)'!$B$39</f>
        <v>#DIV/0!</v>
      </c>
      <c r="P40" s="6">
        <v>0</v>
      </c>
      <c r="Q40" s="8">
        <f t="shared" si="13"/>
        <v>0</v>
      </c>
      <c r="R40" s="81" t="e">
        <f t="shared" si="5"/>
        <v>#DIV/0!</v>
      </c>
      <c r="S40" s="96" t="e">
        <f>O40/'Store &amp; Deli Data (Current)'!$B$39</f>
        <v>#DIV/0!</v>
      </c>
    </row>
    <row r="41" spans="1:19" ht="24" customHeight="1">
      <c r="A41" s="5" t="s">
        <v>106</v>
      </c>
      <c r="B41" s="10">
        <v>0</v>
      </c>
      <c r="C41" s="10">
        <v>0</v>
      </c>
      <c r="D41" s="9">
        <f t="shared" si="0"/>
        <v>0</v>
      </c>
      <c r="E41" s="9">
        <f t="shared" si="6"/>
        <v>0</v>
      </c>
      <c r="F41" s="7" t="e">
        <f t="shared" si="1"/>
        <v>#DIV/0!</v>
      </c>
      <c r="G41" s="248">
        <v>0</v>
      </c>
      <c r="H41" s="9">
        <f t="shared" si="6"/>
        <v>0</v>
      </c>
      <c r="I41" s="7" t="e">
        <f t="shared" si="2"/>
        <v>#DIV/0!</v>
      </c>
      <c r="J41" s="215">
        <v>0</v>
      </c>
      <c r="K41" s="6">
        <v>0</v>
      </c>
      <c r="L41" s="8">
        <f t="shared" si="3"/>
        <v>0</v>
      </c>
      <c r="M41" s="8">
        <f t="shared" si="7"/>
        <v>0</v>
      </c>
      <c r="N41" s="81" t="e">
        <f t="shared" si="4"/>
        <v>#DIV/0!</v>
      </c>
      <c r="O41" s="96" t="e">
        <f>J41/'Store &amp; Deli Data (Current)'!$B$39</f>
        <v>#DIV/0!</v>
      </c>
      <c r="P41" s="6">
        <v>0</v>
      </c>
      <c r="Q41" s="8">
        <f t="shared" si="8"/>
        <v>0</v>
      </c>
      <c r="R41" s="81" t="e">
        <f t="shared" si="5"/>
        <v>#DIV/0!</v>
      </c>
      <c r="S41" s="96" t="e">
        <f>O41/'Store &amp; Deli Data (Current)'!$B$39</f>
        <v>#DIV/0!</v>
      </c>
    </row>
    <row r="42" spans="1:19" ht="24" customHeight="1">
      <c r="A42" s="5" t="s">
        <v>106</v>
      </c>
      <c r="B42" s="10">
        <v>0</v>
      </c>
      <c r="C42" s="10">
        <v>0</v>
      </c>
      <c r="D42" s="9">
        <f t="shared" si="0"/>
        <v>0</v>
      </c>
      <c r="E42" s="9">
        <f t="shared" si="6"/>
        <v>0</v>
      </c>
      <c r="F42" s="7" t="e">
        <f t="shared" si="1"/>
        <v>#DIV/0!</v>
      </c>
      <c r="G42" s="248">
        <v>0</v>
      </c>
      <c r="H42" s="9">
        <f t="shared" si="6"/>
        <v>0</v>
      </c>
      <c r="I42" s="7" t="e">
        <f t="shared" si="2"/>
        <v>#DIV/0!</v>
      </c>
      <c r="J42" s="215">
        <v>0</v>
      </c>
      <c r="K42" s="6">
        <v>0</v>
      </c>
      <c r="L42" s="8">
        <f t="shared" si="3"/>
        <v>0</v>
      </c>
      <c r="M42" s="8">
        <f t="shared" si="7"/>
        <v>0</v>
      </c>
      <c r="N42" s="81" t="e">
        <f t="shared" si="4"/>
        <v>#DIV/0!</v>
      </c>
      <c r="O42" s="96" t="e">
        <f>J42/'Store &amp; Deli Data (Current)'!$B$39</f>
        <v>#DIV/0!</v>
      </c>
      <c r="P42" s="6">
        <v>0</v>
      </c>
      <c r="Q42" s="8">
        <f t="shared" si="8"/>
        <v>0</v>
      </c>
      <c r="R42" s="81" t="e">
        <f t="shared" si="5"/>
        <v>#DIV/0!</v>
      </c>
      <c r="S42" s="96" t="e">
        <f>O42/'Store &amp; Deli Data (Current)'!$B$39</f>
        <v>#DIV/0!</v>
      </c>
    </row>
    <row r="43" spans="1:19" ht="24" customHeight="1">
      <c r="A43" s="5" t="s">
        <v>106</v>
      </c>
      <c r="B43" s="10">
        <v>0</v>
      </c>
      <c r="C43" s="10">
        <v>0</v>
      </c>
      <c r="D43" s="9">
        <f t="shared" si="0"/>
        <v>0</v>
      </c>
      <c r="E43" s="9">
        <f t="shared" si="6"/>
        <v>0</v>
      </c>
      <c r="F43" s="7" t="e">
        <f t="shared" si="1"/>
        <v>#DIV/0!</v>
      </c>
      <c r="G43" s="248">
        <v>0</v>
      </c>
      <c r="H43" s="9">
        <f t="shared" si="6"/>
        <v>0</v>
      </c>
      <c r="I43" s="7" t="e">
        <f t="shared" si="2"/>
        <v>#DIV/0!</v>
      </c>
      <c r="J43" s="215">
        <v>0</v>
      </c>
      <c r="K43" s="6">
        <v>0</v>
      </c>
      <c r="L43" s="8">
        <f t="shared" si="3"/>
        <v>0</v>
      </c>
      <c r="M43" s="8">
        <f t="shared" si="7"/>
        <v>0</v>
      </c>
      <c r="N43" s="81" t="e">
        <f t="shared" si="4"/>
        <v>#DIV/0!</v>
      </c>
      <c r="O43" s="96" t="e">
        <f>J43/'Store &amp; Deli Data (Current)'!$B$39</f>
        <v>#DIV/0!</v>
      </c>
      <c r="P43" s="6">
        <v>0</v>
      </c>
      <c r="Q43" s="8">
        <f t="shared" si="8"/>
        <v>0</v>
      </c>
      <c r="R43" s="81" t="e">
        <f t="shared" si="5"/>
        <v>#DIV/0!</v>
      </c>
      <c r="S43" s="96" t="e">
        <f>O43/'Store &amp; Deli Data (Current)'!$B$39</f>
        <v>#DIV/0!</v>
      </c>
    </row>
    <row r="44" spans="1:19" ht="24" customHeight="1">
      <c r="A44" s="5" t="s">
        <v>106</v>
      </c>
      <c r="B44" s="10">
        <v>0</v>
      </c>
      <c r="C44" s="10">
        <v>0</v>
      </c>
      <c r="D44" s="9">
        <f t="shared" si="0"/>
        <v>0</v>
      </c>
      <c r="E44" s="9">
        <f t="shared" si="6"/>
        <v>0</v>
      </c>
      <c r="F44" s="7" t="e">
        <f t="shared" si="1"/>
        <v>#DIV/0!</v>
      </c>
      <c r="G44" s="248">
        <v>0</v>
      </c>
      <c r="H44" s="9">
        <f t="shared" si="6"/>
        <v>0</v>
      </c>
      <c r="I44" s="7" t="e">
        <f t="shared" si="2"/>
        <v>#DIV/0!</v>
      </c>
      <c r="J44" s="215">
        <v>0</v>
      </c>
      <c r="K44" s="6">
        <v>0</v>
      </c>
      <c r="L44" s="8">
        <f t="shared" si="3"/>
        <v>0</v>
      </c>
      <c r="M44" s="8">
        <f t="shared" si="7"/>
        <v>0</v>
      </c>
      <c r="N44" s="81" t="e">
        <f t="shared" si="4"/>
        <v>#DIV/0!</v>
      </c>
      <c r="O44" s="96" t="e">
        <f>J44/'Store &amp; Deli Data (Current)'!$B$39</f>
        <v>#DIV/0!</v>
      </c>
      <c r="P44" s="6">
        <v>0</v>
      </c>
      <c r="Q44" s="8">
        <f t="shared" si="8"/>
        <v>0</v>
      </c>
      <c r="R44" s="81" t="e">
        <f t="shared" si="5"/>
        <v>#DIV/0!</v>
      </c>
      <c r="S44" s="96" t="e">
        <f>O44/'Store &amp; Deli Data (Current)'!$B$39</f>
        <v>#DIV/0!</v>
      </c>
    </row>
    <row r="45" spans="1:19" ht="24" customHeight="1">
      <c r="A45" s="5" t="s">
        <v>106</v>
      </c>
      <c r="B45" s="10">
        <v>0</v>
      </c>
      <c r="C45" s="10">
        <v>0</v>
      </c>
      <c r="D45" s="9">
        <f t="shared" si="0"/>
        <v>0</v>
      </c>
      <c r="E45" s="9">
        <f t="shared" si="6"/>
        <v>0</v>
      </c>
      <c r="F45" s="7" t="e">
        <f t="shared" si="1"/>
        <v>#DIV/0!</v>
      </c>
      <c r="G45" s="248">
        <v>0</v>
      </c>
      <c r="H45" s="9">
        <f t="shared" si="6"/>
        <v>0</v>
      </c>
      <c r="I45" s="7" t="e">
        <f t="shared" si="2"/>
        <v>#DIV/0!</v>
      </c>
      <c r="J45" s="215">
        <v>0</v>
      </c>
      <c r="K45" s="6">
        <v>0</v>
      </c>
      <c r="L45" s="8">
        <f t="shared" si="3"/>
        <v>0</v>
      </c>
      <c r="M45" s="8">
        <f t="shared" si="7"/>
        <v>0</v>
      </c>
      <c r="N45" s="81" t="e">
        <f t="shared" si="4"/>
        <v>#DIV/0!</v>
      </c>
      <c r="O45" s="96" t="e">
        <f>J45/'Store &amp; Deli Data (Current)'!$B$39</f>
        <v>#DIV/0!</v>
      </c>
      <c r="P45" s="6">
        <v>0</v>
      </c>
      <c r="Q45" s="8">
        <f t="shared" si="8"/>
        <v>0</v>
      </c>
      <c r="R45" s="81" t="e">
        <f t="shared" si="5"/>
        <v>#DIV/0!</v>
      </c>
      <c r="S45" s="96" t="e">
        <f>O45/'Store &amp; Deli Data (Current)'!$B$39</f>
        <v>#DIV/0!</v>
      </c>
    </row>
    <row r="46" spans="1:19" ht="24" customHeight="1">
      <c r="A46" s="5" t="s">
        <v>106</v>
      </c>
      <c r="B46" s="10">
        <v>0</v>
      </c>
      <c r="C46" s="10">
        <v>0</v>
      </c>
      <c r="D46" s="9">
        <f t="shared" si="0"/>
        <v>0</v>
      </c>
      <c r="E46" s="9">
        <f t="shared" si="6"/>
        <v>0</v>
      </c>
      <c r="F46" s="7" t="e">
        <f t="shared" si="1"/>
        <v>#DIV/0!</v>
      </c>
      <c r="G46" s="248">
        <v>0</v>
      </c>
      <c r="H46" s="9">
        <f t="shared" si="6"/>
        <v>0</v>
      </c>
      <c r="I46" s="7" t="e">
        <f t="shared" si="2"/>
        <v>#DIV/0!</v>
      </c>
      <c r="J46" s="215">
        <v>0</v>
      </c>
      <c r="K46" s="6">
        <v>0</v>
      </c>
      <c r="L46" s="8">
        <f t="shared" si="3"/>
        <v>0</v>
      </c>
      <c r="M46" s="8">
        <f t="shared" si="7"/>
        <v>0</v>
      </c>
      <c r="N46" s="81" t="e">
        <f t="shared" si="4"/>
        <v>#DIV/0!</v>
      </c>
      <c r="O46" s="96" t="e">
        <f>J46/'Store &amp; Deli Data (Current)'!$B$39</f>
        <v>#DIV/0!</v>
      </c>
      <c r="P46" s="6">
        <v>0</v>
      </c>
      <c r="Q46" s="8">
        <f t="shared" si="8"/>
        <v>0</v>
      </c>
      <c r="R46" s="81" t="e">
        <f t="shared" si="5"/>
        <v>#DIV/0!</v>
      </c>
      <c r="S46" s="96" t="e">
        <f>O46/'Store &amp; Deli Data (Current)'!$B$39</f>
        <v>#DIV/0!</v>
      </c>
    </row>
    <row r="47" spans="1:19" ht="24" customHeight="1">
      <c r="A47" s="5" t="s">
        <v>106</v>
      </c>
      <c r="B47" s="10">
        <v>0</v>
      </c>
      <c r="C47" s="10">
        <v>0</v>
      </c>
      <c r="D47" s="9">
        <f t="shared" si="0"/>
        <v>0</v>
      </c>
      <c r="E47" s="9">
        <f t="shared" si="6"/>
        <v>0</v>
      </c>
      <c r="F47" s="7" t="e">
        <f t="shared" si="1"/>
        <v>#DIV/0!</v>
      </c>
      <c r="G47" s="248">
        <v>0</v>
      </c>
      <c r="H47" s="9">
        <f t="shared" si="6"/>
        <v>0</v>
      </c>
      <c r="I47" s="7" t="e">
        <f t="shared" si="2"/>
        <v>#DIV/0!</v>
      </c>
      <c r="J47" s="215">
        <v>0</v>
      </c>
      <c r="K47" s="6">
        <v>0</v>
      </c>
      <c r="L47" s="8">
        <f t="shared" si="3"/>
        <v>0</v>
      </c>
      <c r="M47" s="8">
        <f t="shared" si="7"/>
        <v>0</v>
      </c>
      <c r="N47" s="81" t="e">
        <f t="shared" si="4"/>
        <v>#DIV/0!</v>
      </c>
      <c r="O47" s="96" t="e">
        <f>J47/'Store &amp; Deli Data (Current)'!$B$39</f>
        <v>#DIV/0!</v>
      </c>
      <c r="P47" s="6">
        <v>0</v>
      </c>
      <c r="Q47" s="8">
        <f t="shared" si="8"/>
        <v>0</v>
      </c>
      <c r="R47" s="81" t="e">
        <f t="shared" si="5"/>
        <v>#DIV/0!</v>
      </c>
      <c r="S47" s="96" t="e">
        <f>O47/'Store &amp; Deli Data (Current)'!$B$39</f>
        <v>#DIV/0!</v>
      </c>
    </row>
    <row r="48" spans="1:19" ht="24" customHeight="1">
      <c r="A48" s="5" t="s">
        <v>40</v>
      </c>
      <c r="B48" s="10">
        <v>0</v>
      </c>
      <c r="C48" s="10">
        <v>0</v>
      </c>
      <c r="D48" s="9">
        <f t="shared" si="0"/>
        <v>0</v>
      </c>
      <c r="E48" s="9">
        <f t="shared" si="6"/>
        <v>0</v>
      </c>
      <c r="F48" s="7" t="e">
        <f t="shared" si="1"/>
        <v>#DIV/0!</v>
      </c>
      <c r="G48" s="248">
        <v>0</v>
      </c>
      <c r="H48" s="9">
        <f t="shared" si="6"/>
        <v>0</v>
      </c>
      <c r="I48" s="7" t="e">
        <f t="shared" si="2"/>
        <v>#DIV/0!</v>
      </c>
      <c r="J48" s="215">
        <v>0</v>
      </c>
      <c r="K48" s="6">
        <v>0</v>
      </c>
      <c r="L48" s="8">
        <f t="shared" si="3"/>
        <v>0</v>
      </c>
      <c r="M48" s="8">
        <f t="shared" si="7"/>
        <v>0</v>
      </c>
      <c r="N48" s="81" t="e">
        <f t="shared" si="4"/>
        <v>#DIV/0!</v>
      </c>
      <c r="O48" s="96" t="e">
        <f>J48/'Store &amp; Deli Data (Current)'!$B$39</f>
        <v>#DIV/0!</v>
      </c>
      <c r="P48" s="6">
        <v>0</v>
      </c>
      <c r="Q48" s="8">
        <f t="shared" si="8"/>
        <v>0</v>
      </c>
      <c r="R48" s="81" t="e">
        <f t="shared" si="5"/>
        <v>#DIV/0!</v>
      </c>
      <c r="S48" s="96" t="e">
        <f>O48/'Store &amp; Deli Data (Current)'!$B$39</f>
        <v>#DIV/0!</v>
      </c>
    </row>
    <row r="49" spans="1:19" ht="24" customHeight="1" thickBot="1">
      <c r="A49" s="83" t="s">
        <v>88</v>
      </c>
      <c r="B49" s="79">
        <v>0</v>
      </c>
      <c r="C49" s="79">
        <v>0</v>
      </c>
      <c r="D49" s="87">
        <f t="shared" si="0"/>
        <v>0</v>
      </c>
      <c r="E49" s="87">
        <f t="shared" si="6"/>
        <v>0</v>
      </c>
      <c r="F49" s="80" t="e">
        <f t="shared" si="1"/>
        <v>#DIV/0!</v>
      </c>
      <c r="G49" s="249">
        <v>0</v>
      </c>
      <c r="H49" s="87">
        <f t="shared" si="6"/>
        <v>0</v>
      </c>
      <c r="I49" s="245" t="e">
        <f t="shared" si="2"/>
        <v>#DIV/0!</v>
      </c>
      <c r="J49" s="216">
        <v>0</v>
      </c>
      <c r="K49" s="78">
        <v>0</v>
      </c>
      <c r="L49" s="86">
        <f t="shared" si="3"/>
        <v>0</v>
      </c>
      <c r="M49" s="86">
        <f t="shared" si="7"/>
        <v>0</v>
      </c>
      <c r="N49" s="95" t="e">
        <f t="shared" si="4"/>
        <v>#DIV/0!</v>
      </c>
      <c r="O49" s="96" t="e">
        <f>J49/'Store &amp; Deli Data (Current)'!$B$39</f>
        <v>#DIV/0!</v>
      </c>
      <c r="P49" s="78">
        <v>0</v>
      </c>
      <c r="Q49" s="86">
        <f t="shared" si="8"/>
        <v>0</v>
      </c>
      <c r="R49" s="95" t="e">
        <f t="shared" si="5"/>
        <v>#DIV/0!</v>
      </c>
      <c r="S49" s="96" t="e">
        <f>O49/'Store &amp; Deli Data (Current)'!$B$39</f>
        <v>#DIV/0!</v>
      </c>
    </row>
    <row r="50" spans="1:19" ht="24" customHeight="1" thickTop="1" thickBot="1">
      <c r="A50" s="11" t="s">
        <v>44</v>
      </c>
      <c r="B50" s="13">
        <f t="shared" ref="B50:M50" si="14">SUM(B9:B49)</f>
        <v>0</v>
      </c>
      <c r="C50" s="13">
        <f t="shared" si="14"/>
        <v>0</v>
      </c>
      <c r="D50" s="13">
        <f t="shared" si="14"/>
        <v>0</v>
      </c>
      <c r="E50" s="13">
        <f t="shared" si="14"/>
        <v>0</v>
      </c>
      <c r="F50" s="97" t="e">
        <f t="shared" si="14"/>
        <v>#DIV/0!</v>
      </c>
      <c r="G50" s="250">
        <f t="shared" si="14"/>
        <v>0</v>
      </c>
      <c r="H50" s="13">
        <f t="shared" si="14"/>
        <v>0</v>
      </c>
      <c r="I50" s="97" t="e">
        <f t="shared" si="14"/>
        <v>#DIV/0!</v>
      </c>
      <c r="J50" s="217">
        <f t="shared" si="14"/>
        <v>0</v>
      </c>
      <c r="K50" s="12">
        <f t="shared" si="14"/>
        <v>0</v>
      </c>
      <c r="L50" s="12">
        <f t="shared" si="14"/>
        <v>0</v>
      </c>
      <c r="M50" s="12">
        <f t="shared" si="14"/>
        <v>0</v>
      </c>
      <c r="N50" s="290" t="e">
        <f t="shared" si="4"/>
        <v>#DIV/0!</v>
      </c>
      <c r="O50" s="98"/>
      <c r="P50" s="12">
        <f>SUM(P9:P49)</f>
        <v>0</v>
      </c>
      <c r="Q50" s="12">
        <f>SUM(Q9:Q49)</f>
        <v>0</v>
      </c>
      <c r="R50" s="290" t="e">
        <f>G50/P50</f>
        <v>#DIV/0!</v>
      </c>
      <c r="S50" s="98"/>
    </row>
  </sheetData>
  <mergeCells count="12">
    <mergeCell ref="A5:A8"/>
    <mergeCell ref="A1:S1"/>
    <mergeCell ref="B4:I4"/>
    <mergeCell ref="J4:S4"/>
    <mergeCell ref="J2:S2"/>
    <mergeCell ref="A2:I2"/>
    <mergeCell ref="J3:S3"/>
    <mergeCell ref="B3:I3"/>
    <mergeCell ref="B5:F5"/>
    <mergeCell ref="G5:I5"/>
    <mergeCell ref="J5:O5"/>
    <mergeCell ref="P5:S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V84"/>
  <sheetViews>
    <sheetView showGridLines="0" workbookViewId="0">
      <pane ySplit="6" topLeftCell="A7" activePane="bottomLeft" state="frozen"/>
      <selection pane="bottomLeft" activeCell="D64" sqref="D64"/>
    </sheetView>
  </sheetViews>
  <sheetFormatPr baseColWidth="10" defaultColWidth="10.83203125" defaultRowHeight="14.25" customHeight="1" x14ac:dyDescent="0"/>
  <cols>
    <col min="1" max="1" width="38.5" style="30" customWidth="1"/>
    <col min="2" max="2" width="7.83203125" style="30" customWidth="1"/>
    <col min="3" max="3" width="18.83203125" style="30" customWidth="1"/>
    <col min="4" max="6" width="8.83203125" style="30" customWidth="1"/>
    <col min="7" max="8" width="9.5" style="30" customWidth="1"/>
    <col min="9" max="9" width="8.5" style="30" customWidth="1"/>
    <col min="10" max="10" width="9.33203125" style="30" customWidth="1"/>
    <col min="11" max="11" width="9.33203125" style="126" customWidth="1"/>
    <col min="12" max="257" width="10.83203125" style="30" customWidth="1"/>
    <col min="258" max="16384" width="10.83203125" style="48"/>
  </cols>
  <sheetData>
    <row r="1" spans="1:776" s="3" customFormat="1" ht="30" customHeight="1" thickBot="1">
      <c r="A1" s="334" t="s">
        <v>139</v>
      </c>
      <c r="B1" s="349"/>
      <c r="C1" s="349"/>
      <c r="D1" s="349"/>
      <c r="E1" s="349"/>
      <c r="F1" s="349"/>
      <c r="G1" s="349"/>
      <c r="H1" s="349"/>
      <c r="I1" s="349"/>
      <c r="J1" s="335"/>
      <c r="K1" s="146"/>
      <c r="L1" s="400" t="s">
        <v>200</v>
      </c>
      <c r="M1" s="401"/>
      <c r="N1" s="401"/>
      <c r="O1" s="402"/>
      <c r="ZZ1" t="s">
        <v>5</v>
      </c>
    </row>
    <row r="2" spans="1:776" s="3" customFormat="1" ht="30" customHeight="1" thickBot="1">
      <c r="A2" s="336" t="s">
        <v>286</v>
      </c>
      <c r="B2" s="350"/>
      <c r="C2" s="350"/>
      <c r="D2" s="350"/>
      <c r="E2" s="350"/>
      <c r="F2" s="350"/>
      <c r="G2" s="399" t="s">
        <v>185</v>
      </c>
      <c r="H2" s="399"/>
      <c r="I2" s="409">
        <f>'Store &amp; Deli Data (Current)'!D7</f>
        <v>43841</v>
      </c>
      <c r="J2" s="410"/>
      <c r="K2" s="146"/>
      <c r="L2" s="380" t="s">
        <v>201</v>
      </c>
      <c r="M2" s="381"/>
      <c r="N2" s="381"/>
      <c r="O2" s="411"/>
      <c r="P2" s="30"/>
      <c r="ZZ2" t="s">
        <v>5</v>
      </c>
    </row>
    <row r="3" spans="1:776" s="30" customFormat="1" ht="40" customHeight="1" thickBot="1">
      <c r="A3" s="127" t="s">
        <v>146</v>
      </c>
      <c r="B3" s="420" t="s">
        <v>284</v>
      </c>
      <c r="C3" s="421"/>
      <c r="D3" s="422" t="s">
        <v>285</v>
      </c>
      <c r="E3" s="423"/>
      <c r="F3" s="424"/>
      <c r="G3" s="427" t="str">
        <f>'Basic Info'!B3</f>
        <v>Your Natural Foods Store, Anytown USA</v>
      </c>
      <c r="H3" s="428"/>
      <c r="I3" s="428"/>
      <c r="J3" s="429"/>
      <c r="K3" s="146"/>
      <c r="L3" s="412" t="s">
        <v>287</v>
      </c>
      <c r="M3" s="413"/>
      <c r="N3" s="413"/>
      <c r="O3" s="414"/>
    </row>
    <row r="4" spans="1:776" s="30" customFormat="1" ht="21" customHeight="1" thickBot="1">
      <c r="A4" s="432" t="s">
        <v>158</v>
      </c>
      <c r="B4" s="433"/>
      <c r="C4" s="434"/>
      <c r="D4" s="438" t="s">
        <v>52</v>
      </c>
      <c r="E4" s="403" t="s">
        <v>53</v>
      </c>
      <c r="F4" s="403" t="s">
        <v>54</v>
      </c>
      <c r="G4" s="403" t="s">
        <v>55</v>
      </c>
      <c r="H4" s="403" t="s">
        <v>56</v>
      </c>
      <c r="I4" s="403" t="s">
        <v>57</v>
      </c>
      <c r="J4" s="406" t="s">
        <v>58</v>
      </c>
      <c r="K4" s="146"/>
      <c r="L4" s="430" t="s">
        <v>59</v>
      </c>
      <c r="M4" s="441" t="s">
        <v>60</v>
      </c>
      <c r="N4" s="441" t="s">
        <v>61</v>
      </c>
      <c r="O4" s="395" t="s">
        <v>62</v>
      </c>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c r="TA4" s="77"/>
      <c r="TB4" s="77"/>
      <c r="TC4" s="77"/>
      <c r="TD4" s="77"/>
      <c r="TE4" s="77"/>
      <c r="TF4" s="77"/>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7"/>
      <c r="WA4" s="77"/>
      <c r="WB4" s="77"/>
      <c r="WC4" s="77"/>
      <c r="WD4" s="77"/>
      <c r="WE4" s="77"/>
      <c r="WF4" s="77"/>
      <c r="WG4" s="77"/>
      <c r="WH4" s="77"/>
      <c r="WI4" s="77"/>
      <c r="WJ4" s="77"/>
      <c r="WK4" s="77"/>
      <c r="WL4" s="77"/>
      <c r="WM4" s="77"/>
      <c r="WN4" s="77"/>
      <c r="WO4" s="77"/>
      <c r="WP4" s="77"/>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77"/>
      <c r="ACH4" s="77"/>
      <c r="ACI4" s="77"/>
      <c r="ACJ4" s="77"/>
      <c r="ACK4" s="77"/>
      <c r="ACL4" s="77"/>
      <c r="ACM4" s="77"/>
      <c r="ACN4" s="77"/>
      <c r="ACO4" s="77"/>
      <c r="ACP4" s="77"/>
      <c r="ACQ4" s="77"/>
      <c r="ACR4" s="77"/>
      <c r="ACS4" s="77"/>
      <c r="ACT4" s="77"/>
      <c r="ACU4" s="77"/>
      <c r="ACV4" s="77"/>
    </row>
    <row r="5" spans="1:776" s="30" customFormat="1" ht="21" customHeight="1" thickBot="1">
      <c r="A5" s="435" t="s">
        <v>182</v>
      </c>
      <c r="B5" s="436"/>
      <c r="C5" s="437"/>
      <c r="D5" s="439"/>
      <c r="E5" s="404"/>
      <c r="F5" s="404"/>
      <c r="G5" s="404"/>
      <c r="H5" s="404"/>
      <c r="I5" s="404"/>
      <c r="J5" s="407"/>
      <c r="K5" s="146"/>
      <c r="L5" s="431"/>
      <c r="M5" s="442"/>
      <c r="N5" s="442"/>
      <c r="O5" s="396"/>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c r="IW5" s="77"/>
      <c r="IX5" s="77"/>
      <c r="IY5" s="77"/>
      <c r="IZ5" s="77"/>
      <c r="JA5" s="77"/>
      <c r="JB5" s="77"/>
      <c r="JC5" s="77"/>
      <c r="JD5" s="77"/>
      <c r="JE5" s="77"/>
      <c r="JF5" s="77"/>
      <c r="JG5" s="77"/>
      <c r="JH5" s="77"/>
      <c r="JI5" s="77"/>
      <c r="JJ5" s="77"/>
      <c r="JK5" s="77"/>
      <c r="JL5" s="77"/>
      <c r="JM5" s="77"/>
      <c r="JN5" s="77"/>
      <c r="JO5" s="77"/>
      <c r="JP5" s="77"/>
      <c r="JQ5" s="77"/>
      <c r="JR5" s="77"/>
      <c r="JS5" s="77"/>
      <c r="JT5" s="77"/>
      <c r="JU5" s="77"/>
      <c r="JV5" s="77"/>
      <c r="JW5" s="77"/>
      <c r="JX5" s="77"/>
      <c r="JY5" s="77"/>
      <c r="JZ5" s="77"/>
      <c r="KA5" s="77"/>
      <c r="KB5" s="77"/>
      <c r="KC5" s="77"/>
      <c r="KD5" s="77"/>
      <c r="KE5" s="77"/>
      <c r="KF5" s="77"/>
      <c r="KG5" s="77"/>
      <c r="KH5" s="77"/>
      <c r="KI5" s="77"/>
      <c r="KJ5" s="77"/>
      <c r="KK5" s="77"/>
      <c r="KL5" s="77"/>
      <c r="KM5" s="77"/>
      <c r="KN5" s="77"/>
      <c r="KO5" s="77"/>
      <c r="KP5" s="77"/>
      <c r="KQ5" s="77"/>
      <c r="KR5" s="77"/>
      <c r="KS5" s="77"/>
      <c r="KT5" s="77"/>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c r="TB5" s="77"/>
      <c r="TC5" s="77"/>
      <c r="TD5" s="77"/>
      <c r="TE5" s="77"/>
      <c r="TF5" s="77"/>
      <c r="TG5" s="77"/>
      <c r="TH5" s="77"/>
      <c r="TI5" s="77"/>
      <c r="TJ5" s="77"/>
      <c r="TK5" s="77"/>
      <c r="TL5" s="77"/>
      <c r="TM5" s="77"/>
      <c r="TN5" s="77"/>
      <c r="TO5" s="77"/>
      <c r="TP5" s="77"/>
      <c r="TQ5" s="77"/>
      <c r="TR5" s="77"/>
      <c r="TS5" s="77"/>
      <c r="TT5" s="77"/>
      <c r="TU5" s="77"/>
      <c r="TV5" s="77"/>
      <c r="TW5" s="77"/>
      <c r="TX5" s="77"/>
      <c r="TY5" s="77"/>
      <c r="TZ5" s="77"/>
      <c r="UA5" s="77"/>
      <c r="UB5" s="77"/>
      <c r="UC5" s="77"/>
      <c r="UD5" s="77"/>
      <c r="UE5" s="77"/>
      <c r="UF5" s="77"/>
      <c r="UG5" s="77"/>
      <c r="UH5" s="77"/>
      <c r="UI5" s="77"/>
      <c r="UJ5" s="77"/>
      <c r="UK5" s="77"/>
      <c r="UL5" s="77"/>
      <c r="UM5" s="77"/>
      <c r="UN5" s="77"/>
      <c r="UO5" s="77"/>
      <c r="UP5" s="77"/>
      <c r="UQ5" s="77"/>
      <c r="UR5" s="77"/>
      <c r="US5" s="77"/>
      <c r="UT5" s="77"/>
      <c r="UU5" s="77"/>
      <c r="UV5" s="77"/>
      <c r="UW5" s="77"/>
      <c r="UX5" s="77"/>
      <c r="UY5" s="77"/>
      <c r="UZ5" s="77"/>
      <c r="VA5" s="77"/>
      <c r="VB5" s="77"/>
      <c r="VC5" s="77"/>
      <c r="VD5" s="77"/>
      <c r="VE5" s="77"/>
      <c r="VF5" s="77"/>
      <c r="VG5" s="77"/>
      <c r="VH5" s="77"/>
      <c r="VI5" s="77"/>
      <c r="VJ5" s="77"/>
      <c r="VK5" s="77"/>
      <c r="VL5" s="77"/>
      <c r="VM5" s="77"/>
      <c r="VN5" s="77"/>
      <c r="VO5" s="77"/>
      <c r="VP5" s="77"/>
      <c r="VQ5" s="77"/>
      <c r="VR5" s="77"/>
      <c r="VS5" s="77"/>
      <c r="VT5" s="77"/>
      <c r="VU5" s="77"/>
      <c r="VV5" s="77"/>
      <c r="VW5" s="77"/>
      <c r="VX5" s="77"/>
      <c r="VY5" s="77"/>
      <c r="VZ5" s="77"/>
      <c r="WA5" s="77"/>
      <c r="WB5" s="77"/>
      <c r="WC5" s="77"/>
      <c r="WD5" s="77"/>
      <c r="WE5" s="77"/>
      <c r="WF5" s="77"/>
      <c r="WG5" s="77"/>
      <c r="WH5" s="77"/>
      <c r="WI5" s="77"/>
      <c r="WJ5" s="77"/>
      <c r="WK5" s="77"/>
      <c r="WL5" s="77"/>
      <c r="WM5" s="77"/>
      <c r="WN5" s="77"/>
      <c r="WO5" s="77"/>
      <c r="WP5" s="77"/>
      <c r="WQ5" s="77"/>
      <c r="WR5" s="77"/>
      <c r="WS5" s="77"/>
      <c r="WT5" s="77"/>
      <c r="WU5" s="77"/>
      <c r="WV5" s="77"/>
      <c r="WW5" s="77"/>
      <c r="WX5" s="77"/>
      <c r="WY5" s="77"/>
      <c r="WZ5" s="77"/>
      <c r="XA5" s="77"/>
      <c r="XB5" s="77"/>
      <c r="XC5" s="77"/>
      <c r="XD5" s="77"/>
      <c r="XE5" s="77"/>
      <c r="XF5" s="77"/>
      <c r="XG5" s="77"/>
      <c r="XH5" s="77"/>
      <c r="XI5" s="77"/>
      <c r="XJ5" s="77"/>
      <c r="XK5" s="77"/>
      <c r="XL5" s="77"/>
      <c r="XM5" s="77"/>
      <c r="XN5" s="77"/>
      <c r="XO5" s="77"/>
      <c r="XP5" s="77"/>
      <c r="XQ5" s="77"/>
      <c r="XR5" s="77"/>
      <c r="XS5" s="77"/>
      <c r="XT5" s="77"/>
      <c r="XU5" s="77"/>
      <c r="XV5" s="77"/>
      <c r="XW5" s="77"/>
      <c r="XX5" s="77"/>
      <c r="XY5" s="77"/>
      <c r="XZ5" s="77"/>
      <c r="YA5" s="77"/>
      <c r="YB5" s="77"/>
      <c r="YC5" s="77"/>
      <c r="YD5" s="77"/>
      <c r="YE5" s="77"/>
      <c r="YF5" s="77"/>
      <c r="YG5" s="77"/>
      <c r="YH5" s="77"/>
      <c r="YI5" s="77"/>
      <c r="YJ5" s="77"/>
      <c r="YK5" s="77"/>
      <c r="YL5" s="77"/>
      <c r="YM5" s="77"/>
      <c r="YN5" s="77"/>
      <c r="YO5" s="77"/>
      <c r="YP5" s="77"/>
      <c r="YQ5" s="77"/>
      <c r="YR5" s="77"/>
      <c r="YS5" s="77"/>
      <c r="YT5" s="77"/>
      <c r="YU5" s="77"/>
      <c r="YV5" s="77"/>
      <c r="YW5" s="77"/>
      <c r="YX5" s="77"/>
      <c r="YY5" s="77"/>
      <c r="YZ5" s="77"/>
      <c r="ZA5" s="77"/>
      <c r="ZB5" s="77"/>
      <c r="ZC5" s="77"/>
      <c r="ZD5" s="77"/>
      <c r="ZE5" s="77"/>
      <c r="ZF5" s="77"/>
      <c r="ZG5" s="77"/>
      <c r="ZH5" s="77"/>
      <c r="ZI5" s="77"/>
      <c r="ZJ5" s="77"/>
      <c r="ZK5" s="77"/>
      <c r="ZL5" s="77"/>
      <c r="ZM5" s="77"/>
      <c r="ZN5" s="77"/>
      <c r="ZO5" s="77"/>
      <c r="ZP5" s="77"/>
      <c r="ZQ5" s="77"/>
      <c r="ZR5" s="77"/>
      <c r="ZS5" s="77"/>
      <c r="ZT5" s="77"/>
      <c r="ZU5" s="77"/>
      <c r="ZV5" s="77"/>
      <c r="ZW5" s="77"/>
      <c r="ZX5" s="77"/>
      <c r="ZY5" s="77"/>
      <c r="ZZ5" s="77"/>
      <c r="AAA5" s="77"/>
      <c r="AAB5" s="77"/>
      <c r="AAC5" s="77"/>
      <c r="AAD5" s="77"/>
      <c r="AAE5" s="77"/>
      <c r="AAF5" s="77"/>
      <c r="AAG5" s="77"/>
      <c r="AAH5" s="77"/>
      <c r="AAI5" s="77"/>
      <c r="AAJ5" s="77"/>
      <c r="AAK5" s="77"/>
      <c r="AAL5" s="77"/>
      <c r="AAM5" s="77"/>
      <c r="AAN5" s="77"/>
      <c r="AAO5" s="77"/>
      <c r="AAP5" s="77"/>
      <c r="AAQ5" s="77"/>
      <c r="AAR5" s="77"/>
      <c r="AAS5" s="77"/>
      <c r="AAT5" s="77"/>
      <c r="AAU5" s="77"/>
      <c r="AAV5" s="77"/>
      <c r="AAW5" s="77"/>
      <c r="AAX5" s="77"/>
      <c r="AAY5" s="77"/>
      <c r="AAZ5" s="77"/>
      <c r="ABA5" s="77"/>
      <c r="ABB5" s="77"/>
      <c r="ABC5" s="77"/>
      <c r="ABD5" s="77"/>
      <c r="ABE5" s="77"/>
      <c r="ABF5" s="77"/>
      <c r="ABG5" s="77"/>
      <c r="ABH5" s="77"/>
      <c r="ABI5" s="77"/>
      <c r="ABJ5" s="77"/>
      <c r="ABK5" s="77"/>
      <c r="ABL5" s="77"/>
      <c r="ABM5" s="77"/>
      <c r="ABN5" s="77"/>
      <c r="ABO5" s="77"/>
      <c r="ABP5" s="77"/>
      <c r="ABQ5" s="77"/>
      <c r="ABR5" s="77"/>
      <c r="ABS5" s="77"/>
      <c r="ABT5" s="77"/>
      <c r="ABU5" s="77"/>
      <c r="ABV5" s="77"/>
      <c r="ABW5" s="77"/>
      <c r="ABX5" s="77"/>
      <c r="ABY5" s="77"/>
      <c r="ABZ5" s="77"/>
      <c r="ACA5" s="77"/>
      <c r="ACB5" s="77"/>
      <c r="ACC5" s="77"/>
      <c r="ACD5" s="77"/>
      <c r="ACE5" s="77"/>
      <c r="ACF5" s="77"/>
      <c r="ACG5" s="77"/>
      <c r="ACH5" s="77"/>
      <c r="ACI5" s="77"/>
      <c r="ACJ5" s="77"/>
      <c r="ACK5" s="77"/>
      <c r="ACL5" s="77"/>
      <c r="ACM5" s="77"/>
      <c r="ACN5" s="77"/>
      <c r="ACO5" s="77"/>
      <c r="ACP5" s="77"/>
      <c r="ACQ5" s="77"/>
      <c r="ACR5" s="77"/>
      <c r="ACS5" s="77"/>
      <c r="ACT5" s="77"/>
      <c r="ACU5" s="77"/>
      <c r="ACV5" s="77"/>
    </row>
    <row r="6" spans="1:776" s="30" customFormat="1" ht="20" customHeight="1" thickBot="1">
      <c r="A6" s="67" t="s">
        <v>49</v>
      </c>
      <c r="B6" s="89" t="s">
        <v>113</v>
      </c>
      <c r="C6" s="49" t="s">
        <v>51</v>
      </c>
      <c r="D6" s="440"/>
      <c r="E6" s="405"/>
      <c r="F6" s="405"/>
      <c r="G6" s="405"/>
      <c r="H6" s="405"/>
      <c r="I6" s="405"/>
      <c r="J6" s="408"/>
      <c r="K6" s="146"/>
      <c r="L6" s="431"/>
      <c r="M6" s="442"/>
      <c r="N6" s="442"/>
      <c r="O6" s="396"/>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c r="IW6" s="77"/>
      <c r="IX6" s="77"/>
      <c r="IY6" s="77"/>
      <c r="IZ6" s="77"/>
      <c r="JA6" s="77"/>
      <c r="JB6" s="77"/>
      <c r="JC6" s="77"/>
      <c r="JD6" s="77"/>
      <c r="JE6" s="77"/>
      <c r="JF6" s="77"/>
      <c r="JG6" s="77"/>
      <c r="JH6" s="77"/>
      <c r="JI6" s="77"/>
      <c r="JJ6" s="77"/>
      <c r="JK6" s="77"/>
      <c r="JL6" s="77"/>
      <c r="JM6" s="77"/>
      <c r="JN6" s="77"/>
      <c r="JO6" s="77"/>
      <c r="JP6" s="77"/>
      <c r="JQ6" s="77"/>
      <c r="JR6" s="77"/>
      <c r="JS6" s="77"/>
      <c r="JT6" s="77"/>
      <c r="JU6" s="77"/>
      <c r="JV6" s="77"/>
      <c r="JW6" s="77"/>
      <c r="JX6" s="77"/>
      <c r="JY6" s="77"/>
      <c r="JZ6" s="77"/>
      <c r="KA6" s="77"/>
      <c r="KB6" s="77"/>
      <c r="KC6" s="77"/>
      <c r="KD6" s="77"/>
      <c r="KE6" s="77"/>
      <c r="KF6" s="77"/>
      <c r="KG6" s="77"/>
      <c r="KH6" s="77"/>
      <c r="KI6" s="77"/>
      <c r="KJ6" s="77"/>
      <c r="KK6" s="77"/>
      <c r="KL6" s="77"/>
      <c r="KM6" s="77"/>
      <c r="KN6" s="77"/>
      <c r="KO6" s="77"/>
      <c r="KP6" s="77"/>
      <c r="KQ6" s="77"/>
      <c r="KR6" s="77"/>
      <c r="KS6" s="77"/>
      <c r="KT6" s="77"/>
      <c r="KU6" s="77"/>
      <c r="KV6" s="77"/>
      <c r="KW6" s="77"/>
      <c r="KX6" s="77"/>
      <c r="KY6" s="77"/>
      <c r="KZ6" s="77"/>
      <c r="LA6" s="77"/>
      <c r="LB6" s="77"/>
      <c r="LC6" s="77"/>
      <c r="LD6" s="77"/>
      <c r="LE6" s="77"/>
      <c r="LF6" s="77"/>
      <c r="LG6" s="77"/>
      <c r="LH6" s="77"/>
      <c r="LI6" s="77"/>
      <c r="LJ6" s="77"/>
      <c r="LK6" s="77"/>
      <c r="LL6" s="77"/>
      <c r="LM6" s="77"/>
      <c r="LN6" s="77"/>
      <c r="LO6" s="77"/>
      <c r="LP6" s="77"/>
      <c r="LQ6" s="77"/>
      <c r="LR6" s="77"/>
      <c r="LS6" s="77"/>
      <c r="LT6" s="77"/>
      <c r="LU6" s="77"/>
      <c r="LV6" s="77"/>
      <c r="LW6" s="77"/>
      <c r="LX6" s="77"/>
      <c r="LY6" s="77"/>
      <c r="LZ6" s="77"/>
      <c r="MA6" s="77"/>
      <c r="MB6" s="77"/>
      <c r="MC6" s="77"/>
      <c r="MD6" s="77"/>
      <c r="ME6" s="77"/>
      <c r="MF6" s="77"/>
      <c r="MG6" s="77"/>
      <c r="MH6" s="77"/>
      <c r="MI6" s="77"/>
      <c r="MJ6" s="77"/>
      <c r="MK6" s="77"/>
      <c r="ML6" s="77"/>
      <c r="MM6" s="77"/>
      <c r="MN6" s="77"/>
      <c r="MO6" s="77"/>
      <c r="MP6" s="77"/>
      <c r="MQ6" s="77"/>
      <c r="MR6" s="77"/>
      <c r="MS6" s="77"/>
      <c r="MT6" s="77"/>
      <c r="MU6" s="77"/>
      <c r="MV6" s="77"/>
      <c r="MW6" s="77"/>
      <c r="MX6" s="77"/>
      <c r="MY6" s="77"/>
      <c r="MZ6" s="77"/>
      <c r="NA6" s="77"/>
      <c r="NB6" s="77"/>
      <c r="NC6" s="77"/>
      <c r="ND6" s="77"/>
      <c r="NE6" s="77"/>
      <c r="NF6" s="77"/>
      <c r="NG6" s="77"/>
      <c r="NH6" s="77"/>
      <c r="NI6" s="77"/>
      <c r="NJ6" s="77"/>
      <c r="NK6" s="77"/>
      <c r="NL6" s="77"/>
      <c r="NM6" s="77"/>
      <c r="NN6" s="77"/>
      <c r="NO6" s="77"/>
      <c r="NP6" s="77"/>
      <c r="NQ6" s="77"/>
      <c r="NR6" s="77"/>
      <c r="NS6" s="77"/>
      <c r="NT6" s="77"/>
      <c r="NU6" s="77"/>
      <c r="NV6" s="77"/>
      <c r="NW6" s="77"/>
      <c r="NX6" s="77"/>
      <c r="NY6" s="77"/>
      <c r="NZ6" s="77"/>
      <c r="OA6" s="77"/>
      <c r="OB6" s="77"/>
      <c r="OC6" s="77"/>
      <c r="OD6" s="77"/>
      <c r="OE6" s="77"/>
      <c r="OF6" s="77"/>
      <c r="OG6" s="77"/>
      <c r="OH6" s="77"/>
      <c r="OI6" s="77"/>
      <c r="OJ6" s="77"/>
      <c r="OK6" s="77"/>
      <c r="OL6" s="77"/>
      <c r="OM6" s="77"/>
      <c r="ON6" s="77"/>
      <c r="OO6" s="77"/>
      <c r="OP6" s="77"/>
      <c r="OQ6" s="77"/>
      <c r="OR6" s="77"/>
      <c r="OS6" s="77"/>
      <c r="OT6" s="77"/>
      <c r="OU6" s="77"/>
      <c r="OV6" s="77"/>
      <c r="OW6" s="77"/>
      <c r="OX6" s="77"/>
      <c r="OY6" s="77"/>
      <c r="OZ6" s="77"/>
      <c r="PA6" s="77"/>
      <c r="PB6" s="77"/>
      <c r="PC6" s="77"/>
      <c r="PD6" s="77"/>
      <c r="PE6" s="77"/>
      <c r="PF6" s="77"/>
      <c r="PG6" s="77"/>
      <c r="PH6" s="77"/>
      <c r="PI6" s="77"/>
      <c r="PJ6" s="77"/>
      <c r="PK6" s="77"/>
      <c r="PL6" s="77"/>
      <c r="PM6" s="77"/>
      <c r="PN6" s="77"/>
      <c r="PO6" s="77"/>
      <c r="PP6" s="77"/>
      <c r="PQ6" s="77"/>
      <c r="PR6" s="77"/>
      <c r="PS6" s="77"/>
      <c r="PT6" s="77"/>
      <c r="PU6" s="77"/>
      <c r="PV6" s="77"/>
      <c r="PW6" s="77"/>
      <c r="PX6" s="77"/>
      <c r="PY6" s="77"/>
      <c r="PZ6" s="77"/>
      <c r="QA6" s="77"/>
      <c r="QB6" s="77"/>
      <c r="QC6" s="77"/>
      <c r="QD6" s="77"/>
      <c r="QE6" s="77"/>
      <c r="QF6" s="77"/>
      <c r="QG6" s="77"/>
      <c r="QH6" s="77"/>
      <c r="QI6" s="77"/>
      <c r="QJ6" s="77"/>
      <c r="QK6" s="77"/>
      <c r="QL6" s="77"/>
      <c r="QM6" s="77"/>
      <c r="QN6" s="77"/>
      <c r="QO6" s="77"/>
      <c r="QP6" s="77"/>
      <c r="QQ6" s="77"/>
      <c r="QR6" s="77"/>
      <c r="QS6" s="77"/>
      <c r="QT6" s="77"/>
      <c r="QU6" s="77"/>
      <c r="QV6" s="77"/>
      <c r="QW6" s="77"/>
      <c r="QX6" s="77"/>
      <c r="QY6" s="77"/>
      <c r="QZ6" s="77"/>
      <c r="RA6" s="77"/>
      <c r="RB6" s="77"/>
      <c r="RC6" s="77"/>
      <c r="RD6" s="77"/>
      <c r="RE6" s="77"/>
      <c r="RF6" s="77"/>
      <c r="RG6" s="77"/>
      <c r="RH6" s="77"/>
      <c r="RI6" s="77"/>
      <c r="RJ6" s="77"/>
      <c r="RK6" s="77"/>
      <c r="RL6" s="77"/>
      <c r="RM6" s="77"/>
      <c r="RN6" s="77"/>
      <c r="RO6" s="77"/>
      <c r="RP6" s="77"/>
      <c r="RQ6" s="77"/>
      <c r="RR6" s="77"/>
      <c r="RS6" s="77"/>
      <c r="RT6" s="77"/>
      <c r="RU6" s="77"/>
      <c r="RV6" s="77"/>
      <c r="RW6" s="77"/>
      <c r="RX6" s="77"/>
      <c r="RY6" s="77"/>
      <c r="RZ6" s="77"/>
      <c r="SA6" s="77"/>
      <c r="SB6" s="77"/>
      <c r="SC6" s="77"/>
      <c r="SD6" s="77"/>
      <c r="SE6" s="77"/>
      <c r="SF6" s="77"/>
      <c r="SG6" s="77"/>
      <c r="SH6" s="77"/>
      <c r="SI6" s="77"/>
      <c r="SJ6" s="77"/>
      <c r="SK6" s="77"/>
      <c r="SL6" s="77"/>
      <c r="SM6" s="77"/>
      <c r="SN6" s="77"/>
      <c r="SO6" s="77"/>
      <c r="SP6" s="77"/>
      <c r="SQ6" s="77"/>
      <c r="SR6" s="77"/>
      <c r="SS6" s="77"/>
      <c r="ST6" s="77"/>
      <c r="SU6" s="77"/>
      <c r="SV6" s="77"/>
      <c r="SW6" s="77"/>
      <c r="SX6" s="77"/>
      <c r="SY6" s="77"/>
      <c r="SZ6" s="77"/>
      <c r="TA6" s="77"/>
      <c r="TB6" s="77"/>
      <c r="TC6" s="77"/>
      <c r="TD6" s="77"/>
      <c r="TE6" s="77"/>
      <c r="TF6" s="77"/>
      <c r="TG6" s="77"/>
      <c r="TH6" s="77"/>
      <c r="TI6" s="77"/>
      <c r="TJ6" s="77"/>
      <c r="TK6" s="77"/>
      <c r="TL6" s="77"/>
      <c r="TM6" s="77"/>
      <c r="TN6" s="77"/>
      <c r="TO6" s="77"/>
      <c r="TP6" s="77"/>
      <c r="TQ6" s="77"/>
      <c r="TR6" s="77"/>
      <c r="TS6" s="77"/>
      <c r="TT6" s="77"/>
      <c r="TU6" s="77"/>
      <c r="TV6" s="77"/>
      <c r="TW6" s="77"/>
      <c r="TX6" s="77"/>
      <c r="TY6" s="77"/>
      <c r="TZ6" s="77"/>
      <c r="UA6" s="77"/>
      <c r="UB6" s="77"/>
      <c r="UC6" s="77"/>
      <c r="UD6" s="77"/>
      <c r="UE6" s="77"/>
      <c r="UF6" s="77"/>
      <c r="UG6" s="77"/>
      <c r="UH6" s="77"/>
      <c r="UI6" s="77"/>
      <c r="UJ6" s="77"/>
      <c r="UK6" s="77"/>
      <c r="UL6" s="77"/>
      <c r="UM6" s="77"/>
      <c r="UN6" s="77"/>
      <c r="UO6" s="77"/>
      <c r="UP6" s="77"/>
      <c r="UQ6" s="77"/>
      <c r="UR6" s="77"/>
      <c r="US6" s="77"/>
      <c r="UT6" s="77"/>
      <c r="UU6" s="77"/>
      <c r="UV6" s="77"/>
      <c r="UW6" s="77"/>
      <c r="UX6" s="77"/>
      <c r="UY6" s="77"/>
      <c r="UZ6" s="77"/>
      <c r="VA6" s="77"/>
      <c r="VB6" s="77"/>
      <c r="VC6" s="77"/>
      <c r="VD6" s="77"/>
      <c r="VE6" s="77"/>
      <c r="VF6" s="77"/>
      <c r="VG6" s="77"/>
      <c r="VH6" s="77"/>
      <c r="VI6" s="77"/>
      <c r="VJ6" s="77"/>
      <c r="VK6" s="77"/>
      <c r="VL6" s="77"/>
      <c r="VM6" s="77"/>
      <c r="VN6" s="77"/>
      <c r="VO6" s="77"/>
      <c r="VP6" s="77"/>
      <c r="VQ6" s="77"/>
      <c r="VR6" s="77"/>
      <c r="VS6" s="77"/>
      <c r="VT6" s="77"/>
      <c r="VU6" s="77"/>
      <c r="VV6" s="77"/>
      <c r="VW6" s="77"/>
      <c r="VX6" s="77"/>
      <c r="VY6" s="77"/>
      <c r="VZ6" s="77"/>
      <c r="WA6" s="77"/>
      <c r="WB6" s="77"/>
      <c r="WC6" s="77"/>
      <c r="WD6" s="77"/>
      <c r="WE6" s="77"/>
      <c r="WF6" s="77"/>
      <c r="WG6" s="77"/>
      <c r="WH6" s="77"/>
      <c r="WI6" s="77"/>
      <c r="WJ6" s="77"/>
      <c r="WK6" s="77"/>
      <c r="WL6" s="77"/>
      <c r="WM6" s="77"/>
      <c r="WN6" s="77"/>
      <c r="WO6" s="77"/>
      <c r="WP6" s="77"/>
      <c r="WQ6" s="77"/>
      <c r="WR6" s="77"/>
      <c r="WS6" s="77"/>
      <c r="WT6" s="77"/>
      <c r="WU6" s="77"/>
      <c r="WV6" s="77"/>
      <c r="WW6" s="77"/>
      <c r="WX6" s="77"/>
      <c r="WY6" s="77"/>
      <c r="WZ6" s="77"/>
      <c r="XA6" s="77"/>
      <c r="XB6" s="77"/>
      <c r="XC6" s="77"/>
      <c r="XD6" s="77"/>
      <c r="XE6" s="77"/>
      <c r="XF6" s="77"/>
      <c r="XG6" s="77"/>
      <c r="XH6" s="77"/>
      <c r="XI6" s="77"/>
      <c r="XJ6" s="77"/>
      <c r="XK6" s="77"/>
      <c r="XL6" s="77"/>
      <c r="XM6" s="77"/>
      <c r="XN6" s="77"/>
      <c r="XO6" s="77"/>
      <c r="XP6" s="77"/>
      <c r="XQ6" s="77"/>
      <c r="XR6" s="77"/>
      <c r="XS6" s="77"/>
      <c r="XT6" s="77"/>
      <c r="XU6" s="77"/>
      <c r="XV6" s="77"/>
      <c r="XW6" s="77"/>
      <c r="XX6" s="77"/>
      <c r="XY6" s="77"/>
      <c r="XZ6" s="77"/>
      <c r="YA6" s="77"/>
      <c r="YB6" s="77"/>
      <c r="YC6" s="77"/>
      <c r="YD6" s="77"/>
      <c r="YE6" s="77"/>
      <c r="YF6" s="77"/>
      <c r="YG6" s="77"/>
      <c r="YH6" s="77"/>
      <c r="YI6" s="77"/>
      <c r="YJ6" s="77"/>
      <c r="YK6" s="77"/>
      <c r="YL6" s="77"/>
      <c r="YM6" s="77"/>
      <c r="YN6" s="77"/>
      <c r="YO6" s="77"/>
      <c r="YP6" s="77"/>
      <c r="YQ6" s="77"/>
      <c r="YR6" s="77"/>
      <c r="YS6" s="77"/>
      <c r="YT6" s="77"/>
      <c r="YU6" s="77"/>
      <c r="YV6" s="77"/>
      <c r="YW6" s="77"/>
      <c r="YX6" s="77"/>
      <c r="YY6" s="77"/>
      <c r="YZ6" s="77"/>
      <c r="ZA6" s="77"/>
      <c r="ZB6" s="77"/>
      <c r="ZC6" s="77"/>
      <c r="ZD6" s="77"/>
      <c r="ZE6" s="77"/>
      <c r="ZF6" s="77"/>
      <c r="ZG6" s="77"/>
      <c r="ZH6" s="77"/>
      <c r="ZI6" s="77"/>
      <c r="ZJ6" s="77"/>
      <c r="ZK6" s="77"/>
      <c r="ZL6" s="77"/>
      <c r="ZM6" s="77"/>
      <c r="ZN6" s="77"/>
      <c r="ZO6" s="77"/>
      <c r="ZP6" s="77"/>
      <c r="ZQ6" s="77"/>
      <c r="ZR6" s="77"/>
      <c r="ZS6" s="77"/>
      <c r="ZT6" s="77"/>
      <c r="ZU6" s="77"/>
      <c r="ZV6" s="77"/>
      <c r="ZW6" s="77"/>
      <c r="ZX6" s="77"/>
      <c r="ZY6" s="77"/>
      <c r="ZZ6" s="77"/>
      <c r="AAA6" s="77"/>
      <c r="AAB6" s="77"/>
      <c r="AAC6" s="77"/>
      <c r="AAD6" s="77"/>
      <c r="AAE6" s="77"/>
      <c r="AAF6" s="77"/>
      <c r="AAG6" s="77"/>
      <c r="AAH6" s="77"/>
      <c r="AAI6" s="77"/>
      <c r="AAJ6" s="77"/>
      <c r="AAK6" s="77"/>
      <c r="AAL6" s="77"/>
      <c r="AAM6" s="77"/>
      <c r="AAN6" s="77"/>
      <c r="AAO6" s="77"/>
      <c r="AAP6" s="77"/>
      <c r="AAQ6" s="77"/>
      <c r="AAR6" s="77"/>
      <c r="AAS6" s="77"/>
      <c r="AAT6" s="77"/>
      <c r="AAU6" s="77"/>
      <c r="AAV6" s="77"/>
      <c r="AAW6" s="77"/>
      <c r="AAX6" s="77"/>
      <c r="AAY6" s="77"/>
      <c r="AAZ6" s="77"/>
      <c r="ABA6" s="77"/>
      <c r="ABB6" s="77"/>
      <c r="ABC6" s="77"/>
      <c r="ABD6" s="77"/>
      <c r="ABE6" s="77"/>
      <c r="ABF6" s="77"/>
      <c r="ABG6" s="77"/>
      <c r="ABH6" s="77"/>
      <c r="ABI6" s="77"/>
      <c r="ABJ6" s="77"/>
      <c r="ABK6" s="77"/>
      <c r="ABL6" s="77"/>
      <c r="ABM6" s="77"/>
      <c r="ABN6" s="77"/>
      <c r="ABO6" s="77"/>
      <c r="ABP6" s="77"/>
      <c r="ABQ6" s="77"/>
      <c r="ABR6" s="77"/>
      <c r="ABS6" s="77"/>
      <c r="ABT6" s="77"/>
      <c r="ABU6" s="77"/>
      <c r="ABV6" s="77"/>
      <c r="ABW6" s="77"/>
      <c r="ABX6" s="77"/>
      <c r="ABY6" s="77"/>
      <c r="ABZ6" s="77"/>
      <c r="ACA6" s="77"/>
      <c r="ACB6" s="77"/>
      <c r="ACC6" s="77"/>
      <c r="ACD6" s="77"/>
      <c r="ACE6" s="77"/>
      <c r="ACF6" s="77"/>
      <c r="ACG6" s="77"/>
      <c r="ACH6" s="77"/>
      <c r="ACI6" s="77"/>
      <c r="ACJ6" s="77"/>
      <c r="ACK6" s="77"/>
      <c r="ACL6" s="77"/>
      <c r="ACM6" s="77"/>
      <c r="ACN6" s="77"/>
      <c r="ACO6" s="77"/>
      <c r="ACP6" s="77"/>
      <c r="ACQ6" s="77"/>
      <c r="ACR6" s="77"/>
      <c r="ACS6" s="77"/>
      <c r="ACT6" s="77"/>
      <c r="ACU6" s="77"/>
      <c r="ACV6" s="77"/>
    </row>
    <row r="7" spans="1:776" s="30" customFormat="1" ht="24" customHeight="1">
      <c r="A7" s="125" t="s">
        <v>159</v>
      </c>
      <c r="B7" s="59"/>
      <c r="C7" s="59"/>
      <c r="D7" s="59"/>
      <c r="E7" s="59"/>
      <c r="F7" s="59"/>
      <c r="G7" s="59"/>
      <c r="H7" s="59"/>
      <c r="I7" s="59"/>
      <c r="J7" s="256"/>
      <c r="K7" s="146"/>
      <c r="L7" s="263"/>
      <c r="M7" s="54"/>
      <c r="N7" s="55"/>
      <c r="O7" s="74"/>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7"/>
      <c r="JW7" s="77"/>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7"/>
      <c r="LP7" s="77"/>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7"/>
      <c r="NI7" s="77"/>
      <c r="NJ7" s="77"/>
      <c r="NK7" s="77"/>
      <c r="NL7" s="77"/>
      <c r="NM7" s="77"/>
      <c r="NN7" s="77"/>
      <c r="NO7" s="77"/>
      <c r="NP7" s="77"/>
      <c r="NQ7" s="77"/>
      <c r="NR7" s="77"/>
      <c r="NS7" s="77"/>
      <c r="NT7" s="77"/>
      <c r="NU7" s="77"/>
      <c r="NV7" s="77"/>
      <c r="NW7" s="77"/>
      <c r="NX7" s="77"/>
      <c r="NY7" s="77"/>
      <c r="NZ7" s="77"/>
      <c r="OA7" s="77"/>
      <c r="OB7" s="77"/>
      <c r="OC7" s="77"/>
      <c r="OD7" s="77"/>
      <c r="OE7" s="77"/>
      <c r="OF7" s="77"/>
      <c r="OG7" s="77"/>
      <c r="OH7" s="77"/>
      <c r="OI7" s="77"/>
      <c r="OJ7" s="77"/>
      <c r="OK7" s="77"/>
      <c r="OL7" s="77"/>
      <c r="OM7" s="77"/>
      <c r="ON7" s="77"/>
      <c r="OO7" s="77"/>
      <c r="OP7" s="77"/>
      <c r="OQ7" s="77"/>
      <c r="OR7" s="77"/>
      <c r="OS7" s="77"/>
      <c r="OT7" s="77"/>
      <c r="OU7" s="77"/>
      <c r="OV7" s="77"/>
      <c r="OW7" s="77"/>
      <c r="OX7" s="77"/>
      <c r="OY7" s="77"/>
      <c r="OZ7" s="77"/>
      <c r="PA7" s="77"/>
      <c r="PB7" s="77"/>
      <c r="PC7" s="77"/>
      <c r="PD7" s="77"/>
      <c r="PE7" s="77"/>
      <c r="PF7" s="77"/>
      <c r="PG7" s="77"/>
      <c r="PH7" s="77"/>
      <c r="PI7" s="77"/>
      <c r="PJ7" s="77"/>
      <c r="PK7" s="77"/>
      <c r="PL7" s="77"/>
      <c r="PM7" s="77"/>
      <c r="PN7" s="77"/>
      <c r="PO7" s="77"/>
      <c r="PP7" s="77"/>
      <c r="PQ7" s="77"/>
      <c r="PR7" s="77"/>
      <c r="PS7" s="77"/>
      <c r="PT7" s="77"/>
      <c r="PU7" s="77"/>
      <c r="PV7" s="77"/>
      <c r="PW7" s="77"/>
      <c r="PX7" s="77"/>
      <c r="PY7" s="77"/>
      <c r="PZ7" s="77"/>
      <c r="QA7" s="77"/>
      <c r="QB7" s="77"/>
      <c r="QC7" s="77"/>
      <c r="QD7" s="77"/>
      <c r="QE7" s="77"/>
      <c r="QF7" s="77"/>
      <c r="QG7" s="77"/>
      <c r="QH7" s="77"/>
      <c r="QI7" s="77"/>
      <c r="QJ7" s="77"/>
      <c r="QK7" s="77"/>
      <c r="QL7" s="77"/>
      <c r="QM7" s="77"/>
      <c r="QN7" s="77"/>
      <c r="QO7" s="77"/>
      <c r="QP7" s="77"/>
      <c r="QQ7" s="77"/>
      <c r="QR7" s="77"/>
      <c r="QS7" s="77"/>
      <c r="QT7" s="77"/>
      <c r="QU7" s="77"/>
      <c r="QV7" s="77"/>
      <c r="QW7" s="77"/>
      <c r="QX7" s="77"/>
      <c r="QY7" s="77"/>
      <c r="QZ7" s="77"/>
      <c r="RA7" s="77"/>
      <c r="RB7" s="77"/>
      <c r="RC7" s="77"/>
      <c r="RD7" s="77"/>
      <c r="RE7" s="77"/>
      <c r="RF7" s="77"/>
      <c r="RG7" s="77"/>
      <c r="RH7" s="77"/>
      <c r="RI7" s="77"/>
      <c r="RJ7" s="77"/>
      <c r="RK7" s="77"/>
      <c r="RL7" s="77"/>
      <c r="RM7" s="77"/>
      <c r="RN7" s="77"/>
      <c r="RO7" s="77"/>
      <c r="RP7" s="77"/>
      <c r="RQ7" s="77"/>
      <c r="RR7" s="77"/>
      <c r="RS7" s="77"/>
      <c r="RT7" s="77"/>
      <c r="RU7" s="77"/>
      <c r="RV7" s="77"/>
      <c r="RW7" s="77"/>
      <c r="RX7" s="77"/>
      <c r="RY7" s="77"/>
      <c r="RZ7" s="77"/>
      <c r="SA7" s="77"/>
      <c r="SB7" s="77"/>
      <c r="SC7" s="77"/>
      <c r="SD7" s="77"/>
      <c r="SE7" s="77"/>
      <c r="SF7" s="77"/>
      <c r="SG7" s="77"/>
      <c r="SH7" s="77"/>
      <c r="SI7" s="77"/>
      <c r="SJ7" s="77"/>
      <c r="SK7" s="77"/>
      <c r="SL7" s="77"/>
      <c r="SM7" s="77"/>
      <c r="SN7" s="77"/>
      <c r="SO7" s="77"/>
      <c r="SP7" s="77"/>
      <c r="SQ7" s="77"/>
      <c r="SR7" s="77"/>
      <c r="SS7" s="77"/>
      <c r="ST7" s="77"/>
      <c r="SU7" s="77"/>
      <c r="SV7" s="77"/>
      <c r="SW7" s="77"/>
      <c r="SX7" s="77"/>
      <c r="SY7" s="77"/>
      <c r="SZ7" s="77"/>
      <c r="TA7" s="77"/>
      <c r="TB7" s="77"/>
      <c r="TC7" s="77"/>
      <c r="TD7" s="77"/>
      <c r="TE7" s="77"/>
      <c r="TF7" s="77"/>
      <c r="TG7" s="77"/>
      <c r="TH7" s="77"/>
      <c r="TI7" s="77"/>
      <c r="TJ7" s="77"/>
      <c r="TK7" s="77"/>
      <c r="TL7" s="77"/>
      <c r="TM7" s="77"/>
      <c r="TN7" s="77"/>
      <c r="TO7" s="77"/>
      <c r="TP7" s="77"/>
      <c r="TQ7" s="77"/>
      <c r="TR7" s="77"/>
      <c r="TS7" s="77"/>
      <c r="TT7" s="77"/>
      <c r="TU7" s="77"/>
      <c r="TV7" s="77"/>
      <c r="TW7" s="77"/>
      <c r="TX7" s="77"/>
      <c r="TY7" s="77"/>
      <c r="TZ7" s="77"/>
      <c r="UA7" s="77"/>
      <c r="UB7" s="77"/>
      <c r="UC7" s="77"/>
      <c r="UD7" s="77"/>
      <c r="UE7" s="77"/>
      <c r="UF7" s="77"/>
      <c r="UG7" s="77"/>
      <c r="UH7" s="77"/>
      <c r="UI7" s="77"/>
      <c r="UJ7" s="77"/>
      <c r="UK7" s="77"/>
      <c r="UL7" s="77"/>
      <c r="UM7" s="77"/>
      <c r="UN7" s="77"/>
      <c r="UO7" s="77"/>
      <c r="UP7" s="77"/>
      <c r="UQ7" s="77"/>
      <c r="UR7" s="77"/>
      <c r="US7" s="77"/>
      <c r="UT7" s="77"/>
      <c r="UU7" s="77"/>
      <c r="UV7" s="77"/>
      <c r="UW7" s="77"/>
      <c r="UX7" s="77"/>
      <c r="UY7" s="77"/>
      <c r="UZ7" s="77"/>
      <c r="VA7" s="77"/>
      <c r="VB7" s="77"/>
      <c r="VC7" s="77"/>
      <c r="VD7" s="77"/>
      <c r="VE7" s="77"/>
      <c r="VF7" s="77"/>
      <c r="VG7" s="77"/>
      <c r="VH7" s="77"/>
      <c r="VI7" s="77"/>
      <c r="VJ7" s="77"/>
      <c r="VK7" s="77"/>
      <c r="VL7" s="77"/>
      <c r="VM7" s="77"/>
      <c r="VN7" s="77"/>
      <c r="VO7" s="77"/>
      <c r="VP7" s="77"/>
      <c r="VQ7" s="77"/>
      <c r="VR7" s="77"/>
      <c r="VS7" s="77"/>
      <c r="VT7" s="77"/>
      <c r="VU7" s="77"/>
      <c r="VV7" s="77"/>
      <c r="VW7" s="77"/>
      <c r="VX7" s="77"/>
      <c r="VY7" s="77"/>
      <c r="VZ7" s="77"/>
      <c r="WA7" s="77"/>
      <c r="WB7" s="77"/>
      <c r="WC7" s="77"/>
      <c r="WD7" s="77"/>
      <c r="WE7" s="77"/>
      <c r="WF7" s="77"/>
      <c r="WG7" s="77"/>
      <c r="WH7" s="77"/>
      <c r="WI7" s="77"/>
      <c r="WJ7" s="77"/>
      <c r="WK7" s="77"/>
      <c r="WL7" s="77"/>
      <c r="WM7" s="77"/>
      <c r="WN7" s="77"/>
      <c r="WO7" s="77"/>
      <c r="WP7" s="77"/>
      <c r="WQ7" s="77"/>
      <c r="WR7" s="77"/>
      <c r="WS7" s="77"/>
      <c r="WT7" s="77"/>
      <c r="WU7" s="77"/>
      <c r="WV7" s="77"/>
      <c r="WW7" s="77"/>
      <c r="WX7" s="77"/>
      <c r="WY7" s="77"/>
      <c r="WZ7" s="77"/>
      <c r="XA7" s="77"/>
      <c r="XB7" s="77"/>
      <c r="XC7" s="77"/>
      <c r="XD7" s="77"/>
      <c r="XE7" s="77"/>
      <c r="XF7" s="77"/>
      <c r="XG7" s="77"/>
      <c r="XH7" s="77"/>
      <c r="XI7" s="77"/>
      <c r="XJ7" s="77"/>
      <c r="XK7" s="77"/>
      <c r="XL7" s="77"/>
      <c r="XM7" s="77"/>
      <c r="XN7" s="77"/>
      <c r="XO7" s="77"/>
      <c r="XP7" s="77"/>
      <c r="XQ7" s="77"/>
      <c r="XR7" s="77"/>
      <c r="XS7" s="77"/>
      <c r="XT7" s="77"/>
      <c r="XU7" s="77"/>
      <c r="XV7" s="77"/>
      <c r="XW7" s="77"/>
      <c r="XX7" s="77"/>
      <c r="XY7" s="77"/>
      <c r="XZ7" s="77"/>
      <c r="YA7" s="77"/>
      <c r="YB7" s="77"/>
      <c r="YC7" s="77"/>
      <c r="YD7" s="77"/>
      <c r="YE7" s="77"/>
      <c r="YF7" s="77"/>
      <c r="YG7" s="77"/>
      <c r="YH7" s="77"/>
      <c r="YI7" s="77"/>
      <c r="YJ7" s="77"/>
      <c r="YK7" s="77"/>
      <c r="YL7" s="77"/>
      <c r="YM7" s="77"/>
      <c r="YN7" s="77"/>
      <c r="YO7" s="77"/>
      <c r="YP7" s="77"/>
      <c r="YQ7" s="77"/>
      <c r="YR7" s="77"/>
      <c r="YS7" s="77"/>
      <c r="YT7" s="77"/>
      <c r="YU7" s="77"/>
      <c r="YV7" s="77"/>
      <c r="YW7" s="77"/>
      <c r="YX7" s="77"/>
      <c r="YY7" s="77"/>
      <c r="YZ7" s="77"/>
      <c r="ZA7" s="77"/>
      <c r="ZB7" s="77"/>
      <c r="ZC7" s="77"/>
      <c r="ZD7" s="77"/>
      <c r="ZE7" s="77"/>
      <c r="ZF7" s="77"/>
      <c r="ZG7" s="77"/>
      <c r="ZH7" s="77"/>
      <c r="ZI7" s="77"/>
      <c r="ZJ7" s="77"/>
      <c r="ZK7" s="77"/>
      <c r="ZL7" s="77"/>
      <c r="ZM7" s="77"/>
      <c r="ZN7" s="77"/>
      <c r="ZO7" s="77"/>
      <c r="ZP7" s="77"/>
      <c r="ZQ7" s="77"/>
      <c r="ZR7" s="77"/>
      <c r="ZS7" s="77"/>
      <c r="ZT7" s="77"/>
      <c r="ZU7" s="77"/>
      <c r="ZV7" s="77"/>
      <c r="ZW7" s="77"/>
      <c r="ZX7" s="77"/>
      <c r="ZY7" s="77"/>
      <c r="ZZ7" s="77"/>
      <c r="AAA7" s="77"/>
      <c r="AAB7" s="77"/>
      <c r="AAC7" s="77"/>
      <c r="AAD7" s="77"/>
      <c r="AAE7" s="77"/>
      <c r="AAF7" s="77"/>
      <c r="AAG7" s="77"/>
      <c r="AAH7" s="77"/>
      <c r="AAI7" s="77"/>
      <c r="AAJ7" s="77"/>
      <c r="AAK7" s="77"/>
      <c r="AAL7" s="77"/>
      <c r="AAM7" s="77"/>
      <c r="AAN7" s="77"/>
      <c r="AAO7" s="77"/>
      <c r="AAP7" s="77"/>
      <c r="AAQ7" s="77"/>
      <c r="AAR7" s="77"/>
      <c r="AAS7" s="77"/>
      <c r="AAT7" s="77"/>
      <c r="AAU7" s="77"/>
      <c r="AAV7" s="77"/>
      <c r="AAW7" s="77"/>
      <c r="AAX7" s="77"/>
      <c r="AAY7" s="77"/>
      <c r="AAZ7" s="77"/>
      <c r="ABA7" s="77"/>
      <c r="ABB7" s="77"/>
      <c r="ABC7" s="77"/>
      <c r="ABD7" s="77"/>
      <c r="ABE7" s="77"/>
      <c r="ABF7" s="77"/>
      <c r="ABG7" s="77"/>
      <c r="ABH7" s="77"/>
      <c r="ABI7" s="77"/>
      <c r="ABJ7" s="77"/>
      <c r="ABK7" s="77"/>
      <c r="ABL7" s="77"/>
      <c r="ABM7" s="77"/>
      <c r="ABN7" s="77"/>
      <c r="ABO7" s="77"/>
      <c r="ABP7" s="77"/>
      <c r="ABQ7" s="77"/>
      <c r="ABR7" s="77"/>
      <c r="ABS7" s="77"/>
      <c r="ABT7" s="77"/>
      <c r="ABU7" s="77"/>
      <c r="ABV7" s="77"/>
      <c r="ABW7" s="77"/>
      <c r="ABX7" s="77"/>
      <c r="ABY7" s="77"/>
      <c r="ABZ7" s="77"/>
      <c r="ACA7" s="77"/>
      <c r="ACB7" s="77"/>
      <c r="ACC7" s="77"/>
      <c r="ACD7" s="77"/>
      <c r="ACE7" s="77"/>
      <c r="ACF7" s="77"/>
      <c r="ACG7" s="77"/>
      <c r="ACH7" s="77"/>
      <c r="ACI7" s="77"/>
      <c r="ACJ7" s="77"/>
      <c r="ACK7" s="77"/>
      <c r="ACL7" s="77"/>
      <c r="ACM7" s="77"/>
      <c r="ACN7" s="77"/>
      <c r="ACO7" s="77"/>
      <c r="ACP7" s="77"/>
      <c r="ACQ7" s="77"/>
      <c r="ACR7" s="77"/>
      <c r="ACS7" s="77"/>
      <c r="ACT7" s="77"/>
      <c r="ACU7" s="77"/>
      <c r="ACV7" s="77"/>
    </row>
    <row r="8" spans="1:776" s="30" customFormat="1" ht="24" customHeight="1">
      <c r="A8" s="133" t="s">
        <v>160</v>
      </c>
      <c r="B8" s="31" t="s">
        <v>50</v>
      </c>
      <c r="C8" s="32"/>
      <c r="D8" s="33">
        <v>0</v>
      </c>
      <c r="E8" s="51">
        <f>D8/$D$65</f>
        <v>0</v>
      </c>
      <c r="F8" s="33">
        <v>8</v>
      </c>
      <c r="G8" s="50">
        <f>D8*F8</f>
        <v>0</v>
      </c>
      <c r="H8" s="51">
        <f>G8/$D$69</f>
        <v>0</v>
      </c>
      <c r="I8" s="34">
        <v>25</v>
      </c>
      <c r="J8" s="134">
        <f>G8*I8</f>
        <v>0</v>
      </c>
      <c r="K8" s="146"/>
      <c r="L8" s="141">
        <v>0.25</v>
      </c>
      <c r="M8" s="129">
        <f>100%-L8</f>
        <v>0.75</v>
      </c>
      <c r="N8" s="130">
        <f>G8*L8</f>
        <v>0</v>
      </c>
      <c r="O8" s="131">
        <f>G8*M8</f>
        <v>0</v>
      </c>
    </row>
    <row r="9" spans="1:776" s="30" customFormat="1" ht="24" customHeight="1">
      <c r="A9" s="133" t="s">
        <v>161</v>
      </c>
      <c r="B9" s="31" t="s">
        <v>50</v>
      </c>
      <c r="C9" s="32"/>
      <c r="D9" s="33">
        <v>0</v>
      </c>
      <c r="E9" s="51">
        <f>D9/$D$65</f>
        <v>0</v>
      </c>
      <c r="F9" s="33">
        <v>8</v>
      </c>
      <c r="G9" s="50">
        <f t="shared" ref="G9" si="0">D9*F9</f>
        <v>0</v>
      </c>
      <c r="H9" s="51">
        <f>G9/$D$69</f>
        <v>0</v>
      </c>
      <c r="I9" s="34">
        <v>20</v>
      </c>
      <c r="J9" s="134">
        <f t="shared" ref="J9" si="1">G9*I9</f>
        <v>0</v>
      </c>
      <c r="K9" s="146"/>
      <c r="L9" s="142">
        <v>0.5</v>
      </c>
      <c r="M9" s="52">
        <f t="shared" ref="M9" si="2">100%-L9</f>
        <v>0.5</v>
      </c>
      <c r="N9" s="53">
        <f>G9*L9</f>
        <v>0</v>
      </c>
      <c r="O9" s="70">
        <f>G9*M9</f>
        <v>0</v>
      </c>
    </row>
    <row r="10" spans="1:776" s="30" customFormat="1" ht="24" customHeight="1">
      <c r="A10" s="133" t="s">
        <v>162</v>
      </c>
      <c r="B10" s="31" t="s">
        <v>66</v>
      </c>
      <c r="C10" s="32"/>
      <c r="D10" s="33">
        <v>0</v>
      </c>
      <c r="E10" s="51">
        <f>D10/$D$65</f>
        <v>0</v>
      </c>
      <c r="F10" s="33">
        <v>8</v>
      </c>
      <c r="G10" s="50">
        <f t="shared" ref="G10:G11" si="3">D10*F10</f>
        <v>0</v>
      </c>
      <c r="H10" s="51">
        <f>G10/$D$69</f>
        <v>0</v>
      </c>
      <c r="I10" s="34">
        <v>18</v>
      </c>
      <c r="J10" s="134">
        <f t="shared" ref="J10:J11" si="4">G10*I10</f>
        <v>0</v>
      </c>
      <c r="K10" s="146"/>
      <c r="L10" s="142">
        <v>0.65</v>
      </c>
      <c r="M10" s="52">
        <f t="shared" ref="M10:M11" si="5">100%-L10</f>
        <v>0.35</v>
      </c>
      <c r="N10" s="53">
        <f>G10*L10</f>
        <v>0</v>
      </c>
      <c r="O10" s="70">
        <f>G10*M10</f>
        <v>0</v>
      </c>
    </row>
    <row r="11" spans="1:776" s="30" customFormat="1" ht="24" customHeight="1" thickBot="1">
      <c r="A11" s="135" t="s">
        <v>163</v>
      </c>
      <c r="B11" s="35"/>
      <c r="C11" s="32"/>
      <c r="D11" s="33">
        <v>0</v>
      </c>
      <c r="E11" s="51">
        <f>D11/$D$65</f>
        <v>0</v>
      </c>
      <c r="F11" s="33">
        <v>8</v>
      </c>
      <c r="G11" s="50">
        <f t="shared" si="3"/>
        <v>0</v>
      </c>
      <c r="H11" s="51">
        <f>G11/$D$69</f>
        <v>0</v>
      </c>
      <c r="I11" s="34">
        <v>0</v>
      </c>
      <c r="J11" s="134">
        <f t="shared" si="4"/>
        <v>0</v>
      </c>
      <c r="K11" s="146"/>
      <c r="L11" s="142">
        <v>0</v>
      </c>
      <c r="M11" s="52">
        <f t="shared" si="5"/>
        <v>1</v>
      </c>
      <c r="N11" s="53">
        <f>G11*L11</f>
        <v>0</v>
      </c>
      <c r="O11" s="70">
        <f>G11*M11</f>
        <v>0</v>
      </c>
    </row>
    <row r="12" spans="1:776" s="30" customFormat="1" ht="24" customHeight="1" thickBot="1">
      <c r="A12" s="71" t="s">
        <v>184</v>
      </c>
      <c r="B12" s="56"/>
      <c r="C12" s="56"/>
      <c r="D12" s="58">
        <f>SUM(D8:D11)</f>
        <v>0</v>
      </c>
      <c r="E12" s="132">
        <f>SUM(E8:E11)</f>
        <v>0</v>
      </c>
      <c r="F12" s="63"/>
      <c r="G12" s="61">
        <f>SUM(G8:G11)</f>
        <v>0</v>
      </c>
      <c r="H12" s="57">
        <f>SUM(H8:H11)</f>
        <v>0</v>
      </c>
      <c r="I12" s="128" t="e">
        <f>J12/G12</f>
        <v>#DIV/0!</v>
      </c>
      <c r="J12" s="136">
        <f>SUM(J8:J11)</f>
        <v>0</v>
      </c>
      <c r="K12" s="146"/>
      <c r="L12" s="417" t="s">
        <v>112</v>
      </c>
      <c r="M12" s="418"/>
      <c r="N12" s="419"/>
      <c r="O12" s="88" t="e">
        <f>J12/A8+A8</f>
        <v>#VALUE!</v>
      </c>
    </row>
    <row r="13" spans="1:776" s="30" customFormat="1" ht="24" customHeight="1">
      <c r="A13" s="72"/>
      <c r="B13" s="36"/>
      <c r="C13" s="36"/>
      <c r="D13" s="37"/>
      <c r="E13" s="62"/>
      <c r="F13" s="62"/>
      <c r="G13" s="37"/>
      <c r="H13" s="38"/>
      <c r="I13" s="39"/>
      <c r="J13" s="137"/>
      <c r="K13" s="146"/>
      <c r="L13" s="143"/>
      <c r="M13" s="64"/>
      <c r="N13" s="65"/>
      <c r="O13" s="73"/>
    </row>
    <row r="14" spans="1:776" s="30" customFormat="1" ht="24" customHeight="1">
      <c r="A14" s="68" t="s">
        <v>65</v>
      </c>
      <c r="B14" s="59"/>
      <c r="C14" s="59"/>
      <c r="D14" s="59"/>
      <c r="E14" s="59"/>
      <c r="F14" s="59"/>
      <c r="G14" s="59"/>
      <c r="H14" s="59"/>
      <c r="I14" s="59"/>
      <c r="J14" s="256"/>
      <c r="K14" s="146"/>
      <c r="L14" s="263"/>
      <c r="M14" s="54"/>
      <c r="N14" s="55"/>
      <c r="O14" s="74"/>
    </row>
    <row r="15" spans="1:776" s="30" customFormat="1" ht="24" customHeight="1">
      <c r="A15" s="133" t="s">
        <v>164</v>
      </c>
      <c r="B15" s="42"/>
      <c r="C15" s="32"/>
      <c r="D15" s="33">
        <v>0</v>
      </c>
      <c r="E15" s="51">
        <f t="shared" ref="E15:E25" si="6">D15/$D$65</f>
        <v>0</v>
      </c>
      <c r="F15" s="33">
        <v>8</v>
      </c>
      <c r="G15" s="50">
        <f t="shared" ref="G15:G23" si="7">D15*F15</f>
        <v>0</v>
      </c>
      <c r="H15" s="51">
        <f t="shared" ref="H15:H25" si="8">G15/$D$69</f>
        <v>0</v>
      </c>
      <c r="I15" s="34">
        <v>17</v>
      </c>
      <c r="J15" s="134">
        <f t="shared" ref="J15:J23" si="9">G15*I15</f>
        <v>0</v>
      </c>
      <c r="K15" s="146"/>
      <c r="L15" s="142">
        <v>0.9</v>
      </c>
      <c r="M15" s="52">
        <f t="shared" ref="M15:M23" si="10">100%-L15</f>
        <v>9.9999999999999978E-2</v>
      </c>
      <c r="N15" s="53">
        <f t="shared" ref="N15:N25" si="11">G15*L15</f>
        <v>0</v>
      </c>
      <c r="O15" s="70">
        <f t="shared" ref="O15:O25" si="12">G15*M15</f>
        <v>0</v>
      </c>
    </row>
    <row r="16" spans="1:776" s="30" customFormat="1" ht="24" customHeight="1">
      <c r="A16" s="133" t="s">
        <v>165</v>
      </c>
      <c r="B16" s="42"/>
      <c r="C16" s="32"/>
      <c r="D16" s="33">
        <v>0</v>
      </c>
      <c r="E16" s="51">
        <f t="shared" si="6"/>
        <v>0</v>
      </c>
      <c r="F16" s="33">
        <v>8</v>
      </c>
      <c r="G16" s="50">
        <f t="shared" si="7"/>
        <v>0</v>
      </c>
      <c r="H16" s="51">
        <f t="shared" si="8"/>
        <v>0</v>
      </c>
      <c r="I16" s="34">
        <v>16</v>
      </c>
      <c r="J16" s="134">
        <f t="shared" si="9"/>
        <v>0</v>
      </c>
      <c r="K16" s="146"/>
      <c r="L16" s="142">
        <v>0.75</v>
      </c>
      <c r="M16" s="52">
        <f t="shared" si="10"/>
        <v>0.25</v>
      </c>
      <c r="N16" s="53">
        <f t="shared" si="11"/>
        <v>0</v>
      </c>
      <c r="O16" s="70">
        <f t="shared" si="12"/>
        <v>0</v>
      </c>
    </row>
    <row r="17" spans="1:15" s="30" customFormat="1" ht="24" customHeight="1">
      <c r="A17" s="133" t="s">
        <v>166</v>
      </c>
      <c r="B17" s="42"/>
      <c r="C17" s="35"/>
      <c r="D17" s="33">
        <v>0</v>
      </c>
      <c r="E17" s="51">
        <f t="shared" si="6"/>
        <v>0</v>
      </c>
      <c r="F17" s="33">
        <v>8</v>
      </c>
      <c r="G17" s="50">
        <f t="shared" si="7"/>
        <v>0</v>
      </c>
      <c r="H17" s="51">
        <f t="shared" si="8"/>
        <v>0</v>
      </c>
      <c r="I17" s="34">
        <v>16</v>
      </c>
      <c r="J17" s="134">
        <f t="shared" si="9"/>
        <v>0</v>
      </c>
      <c r="K17" s="146"/>
      <c r="L17" s="142">
        <v>0.9</v>
      </c>
      <c r="M17" s="52">
        <f t="shared" si="10"/>
        <v>9.9999999999999978E-2</v>
      </c>
      <c r="N17" s="53">
        <f t="shared" si="11"/>
        <v>0</v>
      </c>
      <c r="O17" s="70">
        <f t="shared" si="12"/>
        <v>0</v>
      </c>
    </row>
    <row r="18" spans="1:15" s="30" customFormat="1" ht="24" customHeight="1">
      <c r="A18" s="133" t="s">
        <v>167</v>
      </c>
      <c r="B18" s="42"/>
      <c r="C18" s="35"/>
      <c r="D18" s="33">
        <v>0</v>
      </c>
      <c r="E18" s="51">
        <f t="shared" si="6"/>
        <v>0</v>
      </c>
      <c r="F18" s="33">
        <v>8</v>
      </c>
      <c r="G18" s="50">
        <f t="shared" si="7"/>
        <v>0</v>
      </c>
      <c r="H18" s="51">
        <f t="shared" si="8"/>
        <v>0</v>
      </c>
      <c r="I18" s="34">
        <v>16</v>
      </c>
      <c r="J18" s="134">
        <f t="shared" si="9"/>
        <v>0</v>
      </c>
      <c r="K18" s="146"/>
      <c r="L18" s="142">
        <v>0.9</v>
      </c>
      <c r="M18" s="52">
        <f t="shared" si="10"/>
        <v>9.9999999999999978E-2</v>
      </c>
      <c r="N18" s="53">
        <f t="shared" si="11"/>
        <v>0</v>
      </c>
      <c r="O18" s="70">
        <f t="shared" si="12"/>
        <v>0</v>
      </c>
    </row>
    <row r="19" spans="1:15" s="30" customFormat="1" ht="24" customHeight="1">
      <c r="A19" s="133" t="s">
        <v>168</v>
      </c>
      <c r="B19" s="42"/>
      <c r="C19" s="43"/>
      <c r="D19" s="33">
        <v>0</v>
      </c>
      <c r="E19" s="51">
        <f t="shared" si="6"/>
        <v>0</v>
      </c>
      <c r="F19" s="33">
        <v>8</v>
      </c>
      <c r="G19" s="50">
        <f t="shared" si="7"/>
        <v>0</v>
      </c>
      <c r="H19" s="51">
        <f t="shared" si="8"/>
        <v>0</v>
      </c>
      <c r="I19" s="34">
        <v>14</v>
      </c>
      <c r="J19" s="134">
        <f t="shared" si="9"/>
        <v>0</v>
      </c>
      <c r="K19" s="146"/>
      <c r="L19" s="142">
        <v>0.9</v>
      </c>
      <c r="M19" s="52">
        <f t="shared" si="10"/>
        <v>9.9999999999999978E-2</v>
      </c>
      <c r="N19" s="53">
        <f t="shared" si="11"/>
        <v>0</v>
      </c>
      <c r="O19" s="70">
        <f t="shared" si="12"/>
        <v>0</v>
      </c>
    </row>
    <row r="20" spans="1:15" s="30" customFormat="1" ht="24" customHeight="1">
      <c r="A20" s="133" t="s">
        <v>169</v>
      </c>
      <c r="B20" s="42"/>
      <c r="C20" s="35"/>
      <c r="D20" s="33">
        <v>0</v>
      </c>
      <c r="E20" s="51">
        <f t="shared" si="6"/>
        <v>0</v>
      </c>
      <c r="F20" s="33">
        <v>8</v>
      </c>
      <c r="G20" s="50">
        <f t="shared" si="7"/>
        <v>0</v>
      </c>
      <c r="H20" s="51">
        <f t="shared" si="8"/>
        <v>0</v>
      </c>
      <c r="I20" s="34">
        <v>12</v>
      </c>
      <c r="J20" s="134">
        <f t="shared" si="9"/>
        <v>0</v>
      </c>
      <c r="K20" s="146"/>
      <c r="L20" s="142">
        <v>0.25</v>
      </c>
      <c r="M20" s="52">
        <f t="shared" si="10"/>
        <v>0.75</v>
      </c>
      <c r="N20" s="53">
        <f t="shared" si="11"/>
        <v>0</v>
      </c>
      <c r="O20" s="70">
        <f t="shared" si="12"/>
        <v>0</v>
      </c>
    </row>
    <row r="21" spans="1:15" s="30" customFormat="1" ht="24" customHeight="1">
      <c r="A21" s="135" t="s">
        <v>163</v>
      </c>
      <c r="B21" s="42"/>
      <c r="C21" s="35"/>
      <c r="D21" s="33">
        <v>0</v>
      </c>
      <c r="E21" s="51">
        <f t="shared" si="6"/>
        <v>0</v>
      </c>
      <c r="F21" s="33">
        <v>8</v>
      </c>
      <c r="G21" s="50">
        <f t="shared" si="7"/>
        <v>0</v>
      </c>
      <c r="H21" s="51">
        <f t="shared" si="8"/>
        <v>0</v>
      </c>
      <c r="I21" s="34">
        <v>12</v>
      </c>
      <c r="J21" s="134">
        <f t="shared" si="9"/>
        <v>0</v>
      </c>
      <c r="K21" s="146"/>
      <c r="L21" s="142">
        <v>0.9</v>
      </c>
      <c r="M21" s="52">
        <f t="shared" si="10"/>
        <v>9.9999999999999978E-2</v>
      </c>
      <c r="N21" s="53">
        <f t="shared" si="11"/>
        <v>0</v>
      </c>
      <c r="O21" s="70">
        <f t="shared" si="12"/>
        <v>0</v>
      </c>
    </row>
    <row r="22" spans="1:15" s="30" customFormat="1" ht="24" customHeight="1">
      <c r="A22" s="135" t="s">
        <v>163</v>
      </c>
      <c r="B22" s="42"/>
      <c r="C22" s="35"/>
      <c r="D22" s="33">
        <v>0</v>
      </c>
      <c r="E22" s="51">
        <f t="shared" si="6"/>
        <v>0</v>
      </c>
      <c r="F22" s="33">
        <v>8</v>
      </c>
      <c r="G22" s="50">
        <f t="shared" si="7"/>
        <v>0</v>
      </c>
      <c r="H22" s="51">
        <f t="shared" si="8"/>
        <v>0</v>
      </c>
      <c r="I22" s="34">
        <v>12</v>
      </c>
      <c r="J22" s="134">
        <f t="shared" si="9"/>
        <v>0</v>
      </c>
      <c r="K22" s="146"/>
      <c r="L22" s="142">
        <v>0.9</v>
      </c>
      <c r="M22" s="52">
        <f t="shared" si="10"/>
        <v>9.9999999999999978E-2</v>
      </c>
      <c r="N22" s="53">
        <f t="shared" si="11"/>
        <v>0</v>
      </c>
      <c r="O22" s="70">
        <f t="shared" si="12"/>
        <v>0</v>
      </c>
    </row>
    <row r="23" spans="1:15" s="30" customFormat="1" ht="24" customHeight="1">
      <c r="A23" s="135" t="s">
        <v>163</v>
      </c>
      <c r="B23" s="44"/>
      <c r="C23" s="35"/>
      <c r="D23" s="33">
        <v>0</v>
      </c>
      <c r="E23" s="51">
        <f t="shared" si="6"/>
        <v>0</v>
      </c>
      <c r="F23" s="33">
        <v>8</v>
      </c>
      <c r="G23" s="50">
        <f t="shared" si="7"/>
        <v>0</v>
      </c>
      <c r="H23" s="51">
        <f t="shared" si="8"/>
        <v>0</v>
      </c>
      <c r="I23" s="34">
        <v>12</v>
      </c>
      <c r="J23" s="134">
        <f t="shared" si="9"/>
        <v>0</v>
      </c>
      <c r="K23" s="146"/>
      <c r="L23" s="142">
        <v>0.9</v>
      </c>
      <c r="M23" s="52">
        <f t="shared" si="10"/>
        <v>9.9999999999999978E-2</v>
      </c>
      <c r="N23" s="53">
        <f t="shared" si="11"/>
        <v>0</v>
      </c>
      <c r="O23" s="70">
        <f t="shared" si="12"/>
        <v>0</v>
      </c>
    </row>
    <row r="24" spans="1:15" s="30" customFormat="1" ht="24" customHeight="1">
      <c r="A24" s="135" t="s">
        <v>163</v>
      </c>
      <c r="B24" s="44"/>
      <c r="C24" s="35"/>
      <c r="D24" s="33">
        <v>0</v>
      </c>
      <c r="E24" s="51">
        <f t="shared" si="6"/>
        <v>0</v>
      </c>
      <c r="F24" s="33">
        <v>8</v>
      </c>
      <c r="G24" s="50">
        <f t="shared" ref="G24:G25" si="13">D24*F24</f>
        <v>0</v>
      </c>
      <c r="H24" s="51">
        <f t="shared" si="8"/>
        <v>0</v>
      </c>
      <c r="I24" s="34">
        <v>12</v>
      </c>
      <c r="J24" s="134">
        <f t="shared" ref="J24:J25" si="14">G24*I24</f>
        <v>0</v>
      </c>
      <c r="K24" s="146"/>
      <c r="L24" s="142">
        <v>0.9</v>
      </c>
      <c r="M24" s="52">
        <f t="shared" ref="M24:M25" si="15">100%-L24</f>
        <v>9.9999999999999978E-2</v>
      </c>
      <c r="N24" s="53">
        <f t="shared" si="11"/>
        <v>0</v>
      </c>
      <c r="O24" s="70">
        <f t="shared" si="12"/>
        <v>0</v>
      </c>
    </row>
    <row r="25" spans="1:15" s="30" customFormat="1" ht="24" customHeight="1" thickBot="1">
      <c r="A25" s="135" t="s">
        <v>163</v>
      </c>
      <c r="B25" s="44"/>
      <c r="C25" s="35"/>
      <c r="D25" s="33">
        <v>0</v>
      </c>
      <c r="E25" s="51">
        <f t="shared" si="6"/>
        <v>0</v>
      </c>
      <c r="F25" s="33">
        <v>8</v>
      </c>
      <c r="G25" s="50">
        <f t="shared" si="13"/>
        <v>0</v>
      </c>
      <c r="H25" s="51">
        <f t="shared" si="8"/>
        <v>0</v>
      </c>
      <c r="I25" s="34">
        <v>12</v>
      </c>
      <c r="J25" s="134">
        <f t="shared" si="14"/>
        <v>0</v>
      </c>
      <c r="K25" s="146"/>
      <c r="L25" s="142">
        <v>0.9</v>
      </c>
      <c r="M25" s="52">
        <f t="shared" si="15"/>
        <v>9.9999999999999978E-2</v>
      </c>
      <c r="N25" s="53">
        <f t="shared" si="11"/>
        <v>0</v>
      </c>
      <c r="O25" s="70">
        <f t="shared" si="12"/>
        <v>0</v>
      </c>
    </row>
    <row r="26" spans="1:15" s="30" customFormat="1" ht="24" customHeight="1" thickBot="1">
      <c r="A26" s="71" t="s">
        <v>67</v>
      </c>
      <c r="B26" s="59"/>
      <c r="C26" s="59"/>
      <c r="D26" s="57">
        <f>SUM(D15:D25)</f>
        <v>0</v>
      </c>
      <c r="E26" s="58">
        <f>SUM(E15:E25)</f>
        <v>0</v>
      </c>
      <c r="F26" s="63"/>
      <c r="G26" s="57">
        <f>SUM(G15:G25)</f>
        <v>0</v>
      </c>
      <c r="H26" s="57">
        <f>SUM(H15:H25)</f>
        <v>0</v>
      </c>
      <c r="I26" s="128" t="e">
        <f>J26/G26</f>
        <v>#DIV/0!</v>
      </c>
      <c r="J26" s="136">
        <f>SUM(J15:J25)</f>
        <v>0</v>
      </c>
      <c r="K26" s="146"/>
      <c r="L26" s="144" t="s">
        <v>63</v>
      </c>
      <c r="M26" s="45">
        <v>0</v>
      </c>
      <c r="N26" s="60" t="s">
        <v>64</v>
      </c>
      <c r="O26" s="75" t="e">
        <f>J26/M26</f>
        <v>#DIV/0!</v>
      </c>
    </row>
    <row r="27" spans="1:15" s="30" customFormat="1" ht="24" customHeight="1">
      <c r="A27" s="72"/>
      <c r="B27" s="36"/>
      <c r="C27" s="36"/>
      <c r="D27" s="37"/>
      <c r="E27" s="37"/>
      <c r="F27" s="37"/>
      <c r="G27" s="37"/>
      <c r="H27" s="38"/>
      <c r="I27" s="39"/>
      <c r="J27" s="137"/>
      <c r="K27" s="146"/>
      <c r="L27" s="145"/>
      <c r="M27" s="40"/>
      <c r="N27" s="41"/>
      <c r="O27" s="76"/>
    </row>
    <row r="28" spans="1:15" s="30" customFormat="1" ht="24" customHeight="1">
      <c r="A28" s="138" t="s">
        <v>170</v>
      </c>
      <c r="B28" s="59"/>
      <c r="C28" s="59"/>
      <c r="D28" s="59"/>
      <c r="E28" s="59"/>
      <c r="F28" s="59"/>
      <c r="G28" s="59"/>
      <c r="H28" s="59"/>
      <c r="I28" s="59"/>
      <c r="J28" s="256"/>
      <c r="K28" s="146"/>
      <c r="L28" s="263"/>
      <c r="M28" s="54"/>
      <c r="N28" s="55"/>
      <c r="O28" s="74"/>
    </row>
    <row r="29" spans="1:15" s="30" customFormat="1" ht="24" customHeight="1">
      <c r="A29" s="133" t="s">
        <v>171</v>
      </c>
      <c r="B29" s="31" t="s">
        <v>66</v>
      </c>
      <c r="C29" s="32"/>
      <c r="D29" s="33">
        <v>0</v>
      </c>
      <c r="E29" s="51">
        <f>D29/$D$65</f>
        <v>0</v>
      </c>
      <c r="F29" s="33">
        <v>8</v>
      </c>
      <c r="G29" s="50">
        <f>D29*F29</f>
        <v>0</v>
      </c>
      <c r="H29" s="51">
        <f>G29/$D$69</f>
        <v>0</v>
      </c>
      <c r="I29" s="34">
        <v>20</v>
      </c>
      <c r="J29" s="134">
        <f>G29*I29</f>
        <v>0</v>
      </c>
      <c r="K29" s="146"/>
      <c r="L29" s="142">
        <v>0.75</v>
      </c>
      <c r="M29" s="52">
        <f>100%-L29</f>
        <v>0.25</v>
      </c>
      <c r="N29" s="53">
        <f>G29*L29</f>
        <v>0</v>
      </c>
      <c r="O29" s="70">
        <f>G29*M29</f>
        <v>0</v>
      </c>
    </row>
    <row r="30" spans="1:15" s="30" customFormat="1" ht="24" customHeight="1">
      <c r="A30" s="133" t="s">
        <v>172</v>
      </c>
      <c r="B30" s="42"/>
      <c r="C30" s="35"/>
      <c r="D30" s="33">
        <v>0</v>
      </c>
      <c r="E30" s="51">
        <f>D30/$D$65</f>
        <v>0</v>
      </c>
      <c r="F30" s="33">
        <v>8</v>
      </c>
      <c r="G30" s="50">
        <f>D30*F30</f>
        <v>0</v>
      </c>
      <c r="H30" s="51">
        <f>G30/$D$69</f>
        <v>0</v>
      </c>
      <c r="I30" s="34">
        <v>16</v>
      </c>
      <c r="J30" s="134">
        <f>G30*I30</f>
        <v>0</v>
      </c>
      <c r="K30" s="146"/>
      <c r="L30" s="142">
        <v>0.9</v>
      </c>
      <c r="M30" s="52">
        <f>100%-L30</f>
        <v>9.9999999999999978E-2</v>
      </c>
      <c r="N30" s="53">
        <f>G30*L30</f>
        <v>0</v>
      </c>
      <c r="O30" s="70">
        <f>G30*M30</f>
        <v>0</v>
      </c>
    </row>
    <row r="31" spans="1:15" s="30" customFormat="1" ht="24" customHeight="1" thickBot="1">
      <c r="A31" s="135" t="s">
        <v>163</v>
      </c>
      <c r="B31" s="42"/>
      <c r="C31" s="35"/>
      <c r="D31" s="33">
        <v>0</v>
      </c>
      <c r="E31" s="51">
        <f>D31/$D$65</f>
        <v>0</v>
      </c>
      <c r="F31" s="33">
        <v>8</v>
      </c>
      <c r="G31" s="50">
        <f>D31*F31</f>
        <v>0</v>
      </c>
      <c r="H31" s="51">
        <f>G31/$D$69</f>
        <v>0</v>
      </c>
      <c r="I31" s="34">
        <v>12</v>
      </c>
      <c r="J31" s="134">
        <f>G31*I31</f>
        <v>0</v>
      </c>
      <c r="K31" s="146"/>
      <c r="L31" s="142">
        <v>0.9</v>
      </c>
      <c r="M31" s="52">
        <f>100%-L31</f>
        <v>9.9999999999999978E-2</v>
      </c>
      <c r="N31" s="53">
        <f>G31*L31</f>
        <v>0</v>
      </c>
      <c r="O31" s="70">
        <f>G31*M31</f>
        <v>0</v>
      </c>
    </row>
    <row r="32" spans="1:15" s="30" customFormat="1" ht="24" customHeight="1" thickBot="1">
      <c r="A32" s="71" t="s">
        <v>183</v>
      </c>
      <c r="B32" s="59"/>
      <c r="C32" s="59"/>
      <c r="D32" s="57">
        <f>SUM(D28:D31)</f>
        <v>0</v>
      </c>
      <c r="E32" s="58">
        <f>SUM(E28:E31)</f>
        <v>0</v>
      </c>
      <c r="F32" s="63"/>
      <c r="G32" s="57">
        <f>SUM(G28:G31)</f>
        <v>0</v>
      </c>
      <c r="H32" s="57">
        <f>SUM(H28:H31)</f>
        <v>0</v>
      </c>
      <c r="I32" s="128" t="e">
        <f>J32/G32</f>
        <v>#DIV/0!</v>
      </c>
      <c r="J32" s="136">
        <f>SUM(J28:J31)</f>
        <v>0</v>
      </c>
      <c r="K32" s="146"/>
      <c r="L32" s="144" t="s">
        <v>63</v>
      </c>
      <c r="M32" s="45">
        <v>0</v>
      </c>
      <c r="N32" s="60" t="s">
        <v>64</v>
      </c>
      <c r="O32" s="75" t="e">
        <f>J32/M32</f>
        <v>#DIV/0!</v>
      </c>
    </row>
    <row r="33" spans="1:15" s="30" customFormat="1" ht="24" customHeight="1">
      <c r="A33" s="72"/>
      <c r="B33" s="36"/>
      <c r="C33" s="36"/>
      <c r="D33" s="37"/>
      <c r="E33" s="37"/>
      <c r="F33" s="37"/>
      <c r="G33" s="37"/>
      <c r="H33" s="38"/>
      <c r="I33" s="39"/>
      <c r="J33" s="137"/>
      <c r="K33" s="146"/>
      <c r="L33" s="145"/>
      <c r="M33" s="40"/>
      <c r="N33" s="41"/>
      <c r="O33" s="76"/>
    </row>
    <row r="34" spans="1:15" s="30" customFormat="1" ht="24" customHeight="1">
      <c r="A34" s="68" t="s">
        <v>69</v>
      </c>
      <c r="B34" s="59"/>
      <c r="C34" s="59"/>
      <c r="D34" s="59"/>
      <c r="E34" s="59"/>
      <c r="F34" s="59"/>
      <c r="G34" s="59"/>
      <c r="H34" s="59"/>
      <c r="I34" s="59"/>
      <c r="J34" s="256"/>
      <c r="K34" s="146"/>
      <c r="L34" s="263"/>
      <c r="M34" s="54"/>
      <c r="N34" s="55"/>
      <c r="O34" s="74"/>
    </row>
    <row r="35" spans="1:15" s="30" customFormat="1" ht="24" customHeight="1">
      <c r="A35" s="133" t="s">
        <v>70</v>
      </c>
      <c r="B35" s="31" t="s">
        <v>50</v>
      </c>
      <c r="C35" s="47"/>
      <c r="D35" s="33">
        <v>0</v>
      </c>
      <c r="E35" s="51">
        <f t="shared" ref="E35:E43" si="16">D35/$D$65</f>
        <v>0</v>
      </c>
      <c r="F35" s="33">
        <v>8</v>
      </c>
      <c r="G35" s="50">
        <f t="shared" ref="G35:G37" si="17">D35*F35</f>
        <v>0</v>
      </c>
      <c r="H35" s="51">
        <f t="shared" ref="H35:H43" si="18">G35/$D$69</f>
        <v>0</v>
      </c>
      <c r="I35" s="34">
        <v>20</v>
      </c>
      <c r="J35" s="134">
        <f t="shared" ref="J35:J37" si="19">G35*I35</f>
        <v>0</v>
      </c>
      <c r="K35" s="146"/>
      <c r="L35" s="142">
        <v>0.6</v>
      </c>
      <c r="M35" s="52">
        <f t="shared" ref="M35:M37" si="20">100%-L35</f>
        <v>0.4</v>
      </c>
      <c r="N35" s="53">
        <f t="shared" ref="N35:N43" si="21">G35*L35</f>
        <v>0</v>
      </c>
      <c r="O35" s="70">
        <f t="shared" ref="O35:O43" si="22">G35*M35</f>
        <v>0</v>
      </c>
    </row>
    <row r="36" spans="1:15" s="30" customFormat="1" ht="24" customHeight="1">
      <c r="A36" s="133" t="s">
        <v>174</v>
      </c>
      <c r="B36" s="31" t="s">
        <v>66</v>
      </c>
      <c r="C36" s="46"/>
      <c r="D36" s="33">
        <v>0</v>
      </c>
      <c r="E36" s="51">
        <f t="shared" si="16"/>
        <v>0</v>
      </c>
      <c r="F36" s="33">
        <v>8</v>
      </c>
      <c r="G36" s="50">
        <f t="shared" si="17"/>
        <v>0</v>
      </c>
      <c r="H36" s="51">
        <f t="shared" si="18"/>
        <v>0</v>
      </c>
      <c r="I36" s="34">
        <v>18</v>
      </c>
      <c r="J36" s="134">
        <f t="shared" si="19"/>
        <v>0</v>
      </c>
      <c r="K36" s="146"/>
      <c r="L36" s="142">
        <v>0.75</v>
      </c>
      <c r="M36" s="52">
        <f t="shared" si="20"/>
        <v>0.25</v>
      </c>
      <c r="N36" s="53">
        <f t="shared" si="21"/>
        <v>0</v>
      </c>
      <c r="O36" s="70">
        <f t="shared" si="22"/>
        <v>0</v>
      </c>
    </row>
    <row r="37" spans="1:15" s="30" customFormat="1" ht="24" customHeight="1">
      <c r="A37" s="133" t="s">
        <v>175</v>
      </c>
      <c r="B37" s="42"/>
      <c r="C37" s="46"/>
      <c r="D37" s="33">
        <v>0</v>
      </c>
      <c r="E37" s="51">
        <f t="shared" si="16"/>
        <v>0</v>
      </c>
      <c r="F37" s="33">
        <v>8</v>
      </c>
      <c r="G37" s="50">
        <f t="shared" si="17"/>
        <v>0</v>
      </c>
      <c r="H37" s="51">
        <f t="shared" si="18"/>
        <v>0</v>
      </c>
      <c r="I37" s="34">
        <v>14</v>
      </c>
      <c r="J37" s="134">
        <f t="shared" si="19"/>
        <v>0</v>
      </c>
      <c r="K37" s="146"/>
      <c r="L37" s="142">
        <v>0.9</v>
      </c>
      <c r="M37" s="52">
        <f t="shared" si="20"/>
        <v>9.9999999999999978E-2</v>
      </c>
      <c r="N37" s="53">
        <f t="shared" si="21"/>
        <v>0</v>
      </c>
      <c r="O37" s="70">
        <f t="shared" si="22"/>
        <v>0</v>
      </c>
    </row>
    <row r="38" spans="1:15" s="30" customFormat="1" ht="24" customHeight="1">
      <c r="A38" s="133" t="s">
        <v>176</v>
      </c>
      <c r="B38" s="42"/>
      <c r="C38" s="46"/>
      <c r="D38" s="33">
        <v>0</v>
      </c>
      <c r="E38" s="51">
        <f t="shared" si="16"/>
        <v>0</v>
      </c>
      <c r="F38" s="33">
        <v>8</v>
      </c>
      <c r="G38" s="50">
        <f t="shared" ref="G38:G43" si="23">D38*F38</f>
        <v>0</v>
      </c>
      <c r="H38" s="51">
        <f t="shared" si="18"/>
        <v>0</v>
      </c>
      <c r="I38" s="34">
        <v>15</v>
      </c>
      <c r="J38" s="134">
        <f t="shared" ref="J38:J43" si="24">G38*I38</f>
        <v>0</v>
      </c>
      <c r="K38" s="146"/>
      <c r="L38" s="142">
        <v>0.9</v>
      </c>
      <c r="M38" s="52">
        <f t="shared" ref="M38:M43" si="25">100%-L38</f>
        <v>9.9999999999999978E-2</v>
      </c>
      <c r="N38" s="53">
        <f t="shared" si="21"/>
        <v>0</v>
      </c>
      <c r="O38" s="70">
        <f t="shared" si="22"/>
        <v>0</v>
      </c>
    </row>
    <row r="39" spans="1:15" s="30" customFormat="1" ht="24" customHeight="1">
      <c r="A39" s="133" t="s">
        <v>177</v>
      </c>
      <c r="B39" s="42"/>
      <c r="C39" s="46"/>
      <c r="D39" s="33">
        <v>0</v>
      </c>
      <c r="E39" s="51">
        <f t="shared" si="16"/>
        <v>0</v>
      </c>
      <c r="F39" s="33">
        <v>8</v>
      </c>
      <c r="G39" s="50">
        <f t="shared" si="23"/>
        <v>0</v>
      </c>
      <c r="H39" s="51">
        <f t="shared" si="18"/>
        <v>0</v>
      </c>
      <c r="I39" s="34">
        <v>14</v>
      </c>
      <c r="J39" s="134">
        <f t="shared" si="24"/>
        <v>0</v>
      </c>
      <c r="K39" s="146"/>
      <c r="L39" s="142">
        <v>0.9</v>
      </c>
      <c r="M39" s="52">
        <f t="shared" si="25"/>
        <v>9.9999999999999978E-2</v>
      </c>
      <c r="N39" s="53">
        <f t="shared" si="21"/>
        <v>0</v>
      </c>
      <c r="O39" s="70">
        <f t="shared" si="22"/>
        <v>0</v>
      </c>
    </row>
    <row r="40" spans="1:15" s="30" customFormat="1" ht="24" customHeight="1">
      <c r="A40" s="133" t="s">
        <v>75</v>
      </c>
      <c r="B40" s="42"/>
      <c r="C40" s="46"/>
      <c r="D40" s="33">
        <v>0</v>
      </c>
      <c r="E40" s="51">
        <f t="shared" si="16"/>
        <v>0</v>
      </c>
      <c r="F40" s="33">
        <v>8</v>
      </c>
      <c r="G40" s="50">
        <f t="shared" ref="G40:G42" si="26">D40*F40</f>
        <v>0</v>
      </c>
      <c r="H40" s="51">
        <f t="shared" si="18"/>
        <v>0</v>
      </c>
      <c r="I40" s="34">
        <v>14</v>
      </c>
      <c r="J40" s="134">
        <f t="shared" ref="J40:J42" si="27">G40*I40</f>
        <v>0</v>
      </c>
      <c r="K40" s="146"/>
      <c r="L40" s="142">
        <v>0.9</v>
      </c>
      <c r="M40" s="52">
        <f t="shared" ref="M40:M42" si="28">100%-L40</f>
        <v>9.9999999999999978E-2</v>
      </c>
      <c r="N40" s="53">
        <f t="shared" si="21"/>
        <v>0</v>
      </c>
      <c r="O40" s="70">
        <f t="shared" si="22"/>
        <v>0</v>
      </c>
    </row>
    <row r="41" spans="1:15" s="30" customFormat="1" ht="24" customHeight="1">
      <c r="A41" s="135" t="s">
        <v>163</v>
      </c>
      <c r="B41" s="42"/>
      <c r="C41" s="46"/>
      <c r="D41" s="33">
        <v>0</v>
      </c>
      <c r="E41" s="51">
        <f t="shared" si="16"/>
        <v>0</v>
      </c>
      <c r="F41" s="33">
        <v>8</v>
      </c>
      <c r="G41" s="50">
        <f t="shared" si="26"/>
        <v>0</v>
      </c>
      <c r="H41" s="51">
        <f t="shared" si="18"/>
        <v>0</v>
      </c>
      <c r="I41" s="34">
        <v>12</v>
      </c>
      <c r="J41" s="134">
        <f t="shared" si="27"/>
        <v>0</v>
      </c>
      <c r="K41" s="146"/>
      <c r="L41" s="142">
        <v>0.9</v>
      </c>
      <c r="M41" s="52">
        <f t="shared" si="28"/>
        <v>9.9999999999999978E-2</v>
      </c>
      <c r="N41" s="53">
        <f t="shared" si="21"/>
        <v>0</v>
      </c>
      <c r="O41" s="70">
        <f t="shared" si="22"/>
        <v>0</v>
      </c>
    </row>
    <row r="42" spans="1:15" s="30" customFormat="1" ht="24" customHeight="1">
      <c r="A42" s="135" t="s">
        <v>163</v>
      </c>
      <c r="B42" s="42"/>
      <c r="C42" s="46"/>
      <c r="D42" s="33">
        <v>0</v>
      </c>
      <c r="E42" s="51">
        <f t="shared" si="16"/>
        <v>0</v>
      </c>
      <c r="F42" s="33">
        <v>8</v>
      </c>
      <c r="G42" s="50">
        <f t="shared" si="26"/>
        <v>0</v>
      </c>
      <c r="H42" s="51">
        <f t="shared" si="18"/>
        <v>0</v>
      </c>
      <c r="I42" s="34">
        <v>12</v>
      </c>
      <c r="J42" s="134">
        <f t="shared" si="27"/>
        <v>0</v>
      </c>
      <c r="K42" s="146"/>
      <c r="L42" s="142">
        <v>0.9</v>
      </c>
      <c r="M42" s="52">
        <f t="shared" si="28"/>
        <v>9.9999999999999978E-2</v>
      </c>
      <c r="N42" s="53">
        <f t="shared" si="21"/>
        <v>0</v>
      </c>
      <c r="O42" s="70">
        <f t="shared" si="22"/>
        <v>0</v>
      </c>
    </row>
    <row r="43" spans="1:15" s="30" customFormat="1" ht="24" customHeight="1" thickBot="1">
      <c r="A43" s="135" t="s">
        <v>163</v>
      </c>
      <c r="B43" s="42"/>
      <c r="C43" s="46"/>
      <c r="D43" s="33">
        <v>0</v>
      </c>
      <c r="E43" s="51">
        <f t="shared" si="16"/>
        <v>0</v>
      </c>
      <c r="F43" s="33">
        <v>8</v>
      </c>
      <c r="G43" s="50">
        <f t="shared" si="23"/>
        <v>0</v>
      </c>
      <c r="H43" s="51">
        <f t="shared" si="18"/>
        <v>0</v>
      </c>
      <c r="I43" s="34">
        <v>12</v>
      </c>
      <c r="J43" s="134">
        <f t="shared" si="24"/>
        <v>0</v>
      </c>
      <c r="K43" s="146"/>
      <c r="L43" s="142">
        <v>0.9</v>
      </c>
      <c r="M43" s="52">
        <f t="shared" si="25"/>
        <v>9.9999999999999978E-2</v>
      </c>
      <c r="N43" s="53">
        <f t="shared" si="21"/>
        <v>0</v>
      </c>
      <c r="O43" s="70">
        <f t="shared" si="22"/>
        <v>0</v>
      </c>
    </row>
    <row r="44" spans="1:15" s="30" customFormat="1" ht="24" customHeight="1" thickBot="1">
      <c r="A44" s="71" t="s">
        <v>71</v>
      </c>
      <c r="B44" s="59"/>
      <c r="C44" s="59"/>
      <c r="D44" s="57">
        <f>SUM(D35:D43)</f>
        <v>0</v>
      </c>
      <c r="E44" s="58">
        <f>SUM(E35:E43)</f>
        <v>0</v>
      </c>
      <c r="F44" s="63"/>
      <c r="G44" s="57">
        <f>SUM(G35:G43)</f>
        <v>0</v>
      </c>
      <c r="H44" s="57">
        <f>SUM(H35:H43)</f>
        <v>0</v>
      </c>
      <c r="I44" s="128" t="e">
        <f>J44/G44</f>
        <v>#DIV/0!</v>
      </c>
      <c r="J44" s="136">
        <f>SUM(J35:J43)</f>
        <v>0</v>
      </c>
      <c r="K44" s="146"/>
      <c r="L44" s="144" t="s">
        <v>63</v>
      </c>
      <c r="M44" s="45">
        <v>0</v>
      </c>
      <c r="N44" s="60" t="s">
        <v>64</v>
      </c>
      <c r="O44" s="75" t="e">
        <f>J44/M44</f>
        <v>#DIV/0!</v>
      </c>
    </row>
    <row r="45" spans="1:15" s="30" customFormat="1" ht="24" customHeight="1">
      <c r="A45" s="72"/>
      <c r="B45" s="36"/>
      <c r="C45" s="36"/>
      <c r="D45" s="37"/>
      <c r="E45" s="37"/>
      <c r="F45" s="37"/>
      <c r="G45" s="37"/>
      <c r="H45" s="38"/>
      <c r="I45" s="39"/>
      <c r="J45" s="137"/>
      <c r="K45" s="146"/>
      <c r="L45" s="145"/>
      <c r="M45" s="40"/>
      <c r="N45" s="41"/>
      <c r="O45" s="76"/>
    </row>
    <row r="46" spans="1:15" s="30" customFormat="1" ht="24" customHeight="1">
      <c r="A46" s="68" t="s">
        <v>173</v>
      </c>
      <c r="B46" s="59"/>
      <c r="C46" s="59"/>
      <c r="D46" s="59"/>
      <c r="E46" s="59"/>
      <c r="F46" s="59"/>
      <c r="G46" s="59"/>
      <c r="H46" s="59"/>
      <c r="I46" s="59"/>
      <c r="J46" s="256"/>
      <c r="K46" s="146"/>
      <c r="L46" s="263"/>
      <c r="M46" s="54"/>
      <c r="N46" s="55"/>
      <c r="O46" s="74"/>
    </row>
    <row r="47" spans="1:15" s="30" customFormat="1" ht="24" customHeight="1">
      <c r="A47" s="133" t="s">
        <v>178</v>
      </c>
      <c r="B47" s="31" t="s">
        <v>66</v>
      </c>
      <c r="C47" s="47"/>
      <c r="D47" s="33">
        <v>0</v>
      </c>
      <c r="E47" s="51">
        <f t="shared" ref="E47:E52" si="29">D47/$D$65</f>
        <v>0</v>
      </c>
      <c r="F47" s="33">
        <v>8</v>
      </c>
      <c r="G47" s="50">
        <f>D47*F47</f>
        <v>0</v>
      </c>
      <c r="H47" s="51">
        <f t="shared" ref="H47:H52" si="30">G47/$D$69</f>
        <v>0</v>
      </c>
      <c r="I47" s="34">
        <v>15</v>
      </c>
      <c r="J47" s="134">
        <f>G47*I47</f>
        <v>0</v>
      </c>
      <c r="K47" s="146"/>
      <c r="L47" s="142">
        <v>0</v>
      </c>
      <c r="M47" s="52">
        <f>100%-L47</f>
        <v>1</v>
      </c>
      <c r="N47" s="53">
        <f t="shared" ref="N47:N52" si="31">G47*L47</f>
        <v>0</v>
      </c>
      <c r="O47" s="70">
        <f t="shared" ref="O47:O52" si="32">G47*M47</f>
        <v>0</v>
      </c>
    </row>
    <row r="48" spans="1:15" s="30" customFormat="1" ht="24" customHeight="1">
      <c r="A48" s="133" t="s">
        <v>179</v>
      </c>
      <c r="B48" s="31" t="s">
        <v>66</v>
      </c>
      <c r="C48" s="46"/>
      <c r="D48" s="33">
        <v>0</v>
      </c>
      <c r="E48" s="51">
        <f t="shared" si="29"/>
        <v>0</v>
      </c>
      <c r="F48" s="33">
        <v>8</v>
      </c>
      <c r="G48" s="50">
        <f>D48*F48</f>
        <v>0</v>
      </c>
      <c r="H48" s="51">
        <f t="shared" si="30"/>
        <v>0</v>
      </c>
      <c r="I48" s="34">
        <v>15</v>
      </c>
      <c r="J48" s="134">
        <f>G48*I48</f>
        <v>0</v>
      </c>
      <c r="K48" s="146"/>
      <c r="L48" s="142">
        <v>0</v>
      </c>
      <c r="M48" s="52">
        <f>100%-L48</f>
        <v>1</v>
      </c>
      <c r="N48" s="53">
        <f t="shared" si="31"/>
        <v>0</v>
      </c>
      <c r="O48" s="70">
        <f t="shared" si="32"/>
        <v>0</v>
      </c>
    </row>
    <row r="49" spans="1:15" s="30" customFormat="1" ht="24" customHeight="1">
      <c r="A49" s="133" t="s">
        <v>180</v>
      </c>
      <c r="B49" s="42"/>
      <c r="C49" s="46"/>
      <c r="D49" s="33">
        <v>0</v>
      </c>
      <c r="E49" s="51">
        <f t="shared" si="29"/>
        <v>0</v>
      </c>
      <c r="F49" s="33">
        <v>8</v>
      </c>
      <c r="G49" s="50">
        <f t="shared" ref="G49:G51" si="33">D49*F49</f>
        <v>0</v>
      </c>
      <c r="H49" s="51">
        <f t="shared" si="30"/>
        <v>0</v>
      </c>
      <c r="I49" s="34">
        <v>14</v>
      </c>
      <c r="J49" s="134">
        <f t="shared" ref="J49:J51" si="34">G49*I49</f>
        <v>0</v>
      </c>
      <c r="K49" s="146"/>
      <c r="L49" s="142">
        <v>0</v>
      </c>
      <c r="M49" s="52">
        <f t="shared" ref="M49:M52" si="35">100%-L49</f>
        <v>1</v>
      </c>
      <c r="N49" s="53">
        <f t="shared" si="31"/>
        <v>0</v>
      </c>
      <c r="O49" s="70">
        <f t="shared" si="32"/>
        <v>0</v>
      </c>
    </row>
    <row r="50" spans="1:15" s="30" customFormat="1" ht="24" customHeight="1">
      <c r="A50" s="133" t="s">
        <v>181</v>
      </c>
      <c r="B50" s="42"/>
      <c r="C50" s="46"/>
      <c r="D50" s="33">
        <v>0</v>
      </c>
      <c r="E50" s="51">
        <f t="shared" si="29"/>
        <v>0</v>
      </c>
      <c r="F50" s="33">
        <v>8</v>
      </c>
      <c r="G50" s="50">
        <f t="shared" si="33"/>
        <v>0</v>
      </c>
      <c r="H50" s="51">
        <f t="shared" si="30"/>
        <v>0</v>
      </c>
      <c r="I50" s="34">
        <v>12</v>
      </c>
      <c r="J50" s="134">
        <f t="shared" si="34"/>
        <v>0</v>
      </c>
      <c r="K50" s="146"/>
      <c r="L50" s="142">
        <v>0</v>
      </c>
      <c r="M50" s="52">
        <f t="shared" si="35"/>
        <v>1</v>
      </c>
      <c r="N50" s="53">
        <f t="shared" si="31"/>
        <v>0</v>
      </c>
      <c r="O50" s="70">
        <f t="shared" si="32"/>
        <v>0</v>
      </c>
    </row>
    <row r="51" spans="1:15" s="30" customFormat="1" ht="24" customHeight="1">
      <c r="A51" s="135" t="s">
        <v>163</v>
      </c>
      <c r="B51" s="42"/>
      <c r="C51" s="46"/>
      <c r="D51" s="33">
        <v>0</v>
      </c>
      <c r="E51" s="51">
        <f t="shared" si="29"/>
        <v>0</v>
      </c>
      <c r="F51" s="33">
        <v>8</v>
      </c>
      <c r="G51" s="50">
        <f t="shared" si="33"/>
        <v>0</v>
      </c>
      <c r="H51" s="51">
        <f t="shared" si="30"/>
        <v>0</v>
      </c>
      <c r="I51" s="34">
        <v>12</v>
      </c>
      <c r="J51" s="134">
        <f t="shared" si="34"/>
        <v>0</v>
      </c>
      <c r="K51" s="146"/>
      <c r="L51" s="142">
        <v>0</v>
      </c>
      <c r="M51" s="52">
        <f t="shared" si="35"/>
        <v>1</v>
      </c>
      <c r="N51" s="53">
        <f t="shared" si="31"/>
        <v>0</v>
      </c>
      <c r="O51" s="70">
        <f t="shared" si="32"/>
        <v>0</v>
      </c>
    </row>
    <row r="52" spans="1:15" s="30" customFormat="1" ht="24" customHeight="1" thickBot="1">
      <c r="A52" s="135" t="s">
        <v>163</v>
      </c>
      <c r="B52" s="42"/>
      <c r="C52" s="46"/>
      <c r="D52" s="33">
        <v>0</v>
      </c>
      <c r="E52" s="51">
        <f t="shared" si="29"/>
        <v>0</v>
      </c>
      <c r="F52" s="33">
        <v>8</v>
      </c>
      <c r="G52" s="50">
        <f t="shared" ref="G52" si="36">D52*F52</f>
        <v>0</v>
      </c>
      <c r="H52" s="51">
        <f t="shared" si="30"/>
        <v>0</v>
      </c>
      <c r="I52" s="34">
        <v>12</v>
      </c>
      <c r="J52" s="134">
        <f t="shared" ref="J52" si="37">G52*I52</f>
        <v>0</v>
      </c>
      <c r="K52" s="146"/>
      <c r="L52" s="142">
        <v>0</v>
      </c>
      <c r="M52" s="52">
        <f t="shared" si="35"/>
        <v>1</v>
      </c>
      <c r="N52" s="53">
        <f t="shared" si="31"/>
        <v>0</v>
      </c>
      <c r="O52" s="70">
        <f t="shared" si="32"/>
        <v>0</v>
      </c>
    </row>
    <row r="53" spans="1:15" s="30" customFormat="1" ht="24" customHeight="1" thickBot="1">
      <c r="A53" s="71" t="s">
        <v>68</v>
      </c>
      <c r="B53" s="59"/>
      <c r="C53" s="59"/>
      <c r="D53" s="57">
        <f>SUM(D46:D52)</f>
        <v>0</v>
      </c>
      <c r="E53" s="58">
        <f>SUM(E46:E52)</f>
        <v>0</v>
      </c>
      <c r="F53" s="63"/>
      <c r="G53" s="57">
        <f>SUM(G46:G52)</f>
        <v>0</v>
      </c>
      <c r="H53" s="57">
        <f>SUM(H46:H52)</f>
        <v>0</v>
      </c>
      <c r="I53" s="128" t="e">
        <f>J53/G53</f>
        <v>#DIV/0!</v>
      </c>
      <c r="J53" s="136">
        <f>SUM(J46:J52)</f>
        <v>0</v>
      </c>
      <c r="K53" s="146"/>
      <c r="L53" s="417" t="s">
        <v>112</v>
      </c>
      <c r="M53" s="418"/>
      <c r="N53" s="419"/>
      <c r="O53" s="75" t="e">
        <f>J53/M53</f>
        <v>#DIV/0!</v>
      </c>
    </row>
    <row r="54" spans="1:15" s="30" customFormat="1" ht="24" customHeight="1">
      <c r="A54" s="72"/>
      <c r="B54" s="36"/>
      <c r="C54" s="36"/>
      <c r="D54" s="37"/>
      <c r="E54" s="37"/>
      <c r="F54" s="37"/>
      <c r="G54" s="37"/>
      <c r="H54" s="38"/>
      <c r="I54" s="39"/>
      <c r="J54" s="137"/>
      <c r="K54" s="146"/>
      <c r="L54" s="145"/>
      <c r="M54" s="40"/>
      <c r="N54" s="41"/>
      <c r="O54" s="76"/>
    </row>
    <row r="55" spans="1:15" s="30" customFormat="1" ht="24" customHeight="1">
      <c r="A55" s="68" t="s">
        <v>72</v>
      </c>
      <c r="B55" s="59"/>
      <c r="C55" s="59"/>
      <c r="D55" s="59"/>
      <c r="E55" s="59"/>
      <c r="F55" s="59"/>
      <c r="G55" s="59"/>
      <c r="H55" s="59"/>
      <c r="I55" s="59"/>
      <c r="J55" s="256"/>
      <c r="K55" s="146"/>
      <c r="L55" s="263"/>
      <c r="M55" s="54"/>
      <c r="N55" s="55"/>
      <c r="O55" s="74"/>
    </row>
    <row r="56" spans="1:15" s="30" customFormat="1" ht="24" customHeight="1">
      <c r="A56" s="69" t="s">
        <v>83</v>
      </c>
      <c r="B56" s="31" t="s">
        <v>50</v>
      </c>
      <c r="C56" s="32"/>
      <c r="D56" s="33">
        <v>0</v>
      </c>
      <c r="E56" s="51">
        <f>D56/$D$65</f>
        <v>0</v>
      </c>
      <c r="F56" s="33">
        <v>8</v>
      </c>
      <c r="G56" s="50">
        <f>D56*F56</f>
        <v>0</v>
      </c>
      <c r="H56" s="51">
        <f t="shared" ref="H56:H58" si="38">G56/$D$69</f>
        <v>0</v>
      </c>
      <c r="I56" s="34">
        <v>20</v>
      </c>
      <c r="J56" s="134">
        <f>G56*I56</f>
        <v>0</v>
      </c>
      <c r="K56" s="146"/>
      <c r="L56" s="142">
        <v>0.65</v>
      </c>
      <c r="M56" s="52">
        <f>100%-L56</f>
        <v>0.35</v>
      </c>
      <c r="N56" s="53">
        <f>G56*L56</f>
        <v>0</v>
      </c>
      <c r="O56" s="70">
        <f>G56*M56</f>
        <v>0</v>
      </c>
    </row>
    <row r="57" spans="1:15" s="30" customFormat="1" ht="24" customHeight="1">
      <c r="A57" s="69" t="s">
        <v>73</v>
      </c>
      <c r="B57" s="31" t="s">
        <v>66</v>
      </c>
      <c r="C57" s="32"/>
      <c r="D57" s="33">
        <v>0</v>
      </c>
      <c r="E57" s="51">
        <f>D57/$D$65</f>
        <v>0</v>
      </c>
      <c r="F57" s="33">
        <v>8</v>
      </c>
      <c r="G57" s="50">
        <f>D57*F57</f>
        <v>0</v>
      </c>
      <c r="H57" s="51">
        <f t="shared" si="38"/>
        <v>0</v>
      </c>
      <c r="I57" s="34">
        <v>16</v>
      </c>
      <c r="J57" s="134">
        <f>G57*I57</f>
        <v>0</v>
      </c>
      <c r="K57" s="146"/>
      <c r="L57" s="142">
        <v>0.75</v>
      </c>
      <c r="M57" s="52">
        <f>100%-L57</f>
        <v>0.25</v>
      </c>
      <c r="N57" s="53">
        <f>G57*L57</f>
        <v>0</v>
      </c>
      <c r="O57" s="70">
        <f>G57*M57</f>
        <v>0</v>
      </c>
    </row>
    <row r="58" spans="1:15" s="30" customFormat="1" ht="24" customHeight="1" thickBot="1">
      <c r="A58" s="69" t="s">
        <v>74</v>
      </c>
      <c r="B58" s="42"/>
      <c r="C58" s="35"/>
      <c r="D58" s="33">
        <v>0</v>
      </c>
      <c r="E58" s="51">
        <f>D58/$D$65</f>
        <v>0</v>
      </c>
      <c r="F58" s="33">
        <v>8</v>
      </c>
      <c r="G58" s="50">
        <f>D58*F58</f>
        <v>0</v>
      </c>
      <c r="H58" s="51">
        <f t="shared" si="38"/>
        <v>0</v>
      </c>
      <c r="I58" s="34">
        <v>12</v>
      </c>
      <c r="J58" s="134">
        <f>G58*I58</f>
        <v>0</v>
      </c>
      <c r="K58" s="146"/>
      <c r="L58" s="142">
        <v>0.9</v>
      </c>
      <c r="M58" s="52">
        <f>100%-L58</f>
        <v>9.9999999999999978E-2</v>
      </c>
      <c r="N58" s="53">
        <f>G58*L58</f>
        <v>0</v>
      </c>
      <c r="O58" s="70">
        <f>G58*M58</f>
        <v>0</v>
      </c>
    </row>
    <row r="59" spans="1:15" s="30" customFormat="1" ht="24" customHeight="1" thickBot="1">
      <c r="A59" s="71" t="s">
        <v>76</v>
      </c>
      <c r="B59" s="59"/>
      <c r="C59" s="59"/>
      <c r="D59" s="66">
        <f>SUM(D56:D58)</f>
        <v>0</v>
      </c>
      <c r="E59" s="132">
        <f>SUM(E56:E58)</f>
        <v>0</v>
      </c>
      <c r="F59" s="63"/>
      <c r="G59" s="57">
        <f>SUM(G56:G58)</f>
        <v>0</v>
      </c>
      <c r="H59" s="57">
        <f>SUM(H56:H58)</f>
        <v>0</v>
      </c>
      <c r="I59" s="128" t="e">
        <f>J59/G59</f>
        <v>#DIV/0!</v>
      </c>
      <c r="J59" s="136">
        <f>SUM(J56:J58)</f>
        <v>0</v>
      </c>
      <c r="K59" s="146"/>
      <c r="L59" s="144" t="s">
        <v>63</v>
      </c>
      <c r="M59" s="45">
        <v>0</v>
      </c>
      <c r="N59" s="60" t="s">
        <v>64</v>
      </c>
      <c r="O59" s="75" t="e">
        <f>J59/M59</f>
        <v>#DIV/0!</v>
      </c>
    </row>
    <row r="60" spans="1:15" s="30" customFormat="1" ht="24" customHeight="1" thickBot="1">
      <c r="A60" s="257"/>
      <c r="B60" s="258"/>
      <c r="C60" s="258"/>
      <c r="D60" s="259"/>
      <c r="E60" s="259"/>
      <c r="F60" s="259"/>
      <c r="G60" s="259"/>
      <c r="H60" s="260"/>
      <c r="I60" s="261"/>
      <c r="J60" s="262"/>
      <c r="K60" s="146"/>
      <c r="L60" s="264"/>
      <c r="M60" s="265"/>
      <c r="N60" s="266"/>
      <c r="O60" s="267"/>
    </row>
    <row r="61" spans="1:15" s="30" customFormat="1" ht="29" customHeight="1" thickBot="1">
      <c r="A61" s="146"/>
      <c r="B61" s="146"/>
      <c r="C61" s="146"/>
      <c r="D61" s="146"/>
      <c r="E61" s="146"/>
      <c r="F61" s="146"/>
      <c r="G61" s="146"/>
      <c r="H61" s="146"/>
      <c r="I61" s="146"/>
      <c r="J61" s="146"/>
      <c r="K61" s="146"/>
      <c r="L61" s="146"/>
      <c r="M61" s="146"/>
      <c r="N61" s="146"/>
      <c r="O61" s="146"/>
    </row>
    <row r="62" spans="1:15" ht="30" customHeight="1" thickBot="1">
      <c r="A62" s="226" t="s">
        <v>197</v>
      </c>
      <c r="B62" s="227"/>
      <c r="C62" s="227"/>
      <c r="D62" s="228"/>
      <c r="E62" s="146"/>
      <c r="F62" s="146"/>
      <c r="G62" s="146"/>
      <c r="H62" s="146"/>
      <c r="I62" s="146"/>
      <c r="J62" s="146"/>
      <c r="K62" s="146"/>
      <c r="L62" s="443" t="s">
        <v>199</v>
      </c>
      <c r="M62" s="444"/>
      <c r="N62" s="444"/>
      <c r="O62" s="445"/>
    </row>
    <row r="63" spans="1:15" ht="30" customHeight="1" thickBot="1">
      <c r="A63" s="167" t="s">
        <v>77</v>
      </c>
      <c r="B63" s="164" t="s">
        <v>186</v>
      </c>
      <c r="C63" s="152">
        <f>I2</f>
        <v>43841</v>
      </c>
      <c r="D63" s="177">
        <f>'Store &amp; Deli Data (Current)'!D31</f>
        <v>0</v>
      </c>
      <c r="E63" s="146"/>
      <c r="F63" s="146"/>
      <c r="G63" s="146"/>
      <c r="H63" s="146"/>
      <c r="I63" s="146"/>
      <c r="J63" s="146"/>
      <c r="K63" s="146"/>
      <c r="L63" s="400" t="s">
        <v>200</v>
      </c>
      <c r="M63" s="401"/>
      <c r="N63" s="401"/>
      <c r="O63" s="402"/>
    </row>
    <row r="64" spans="1:15" ht="30" customHeight="1">
      <c r="A64" s="168" t="s">
        <v>78</v>
      </c>
      <c r="B64" s="171"/>
      <c r="C64" s="165"/>
      <c r="D64" s="153">
        <v>0.35</v>
      </c>
      <c r="E64" s="146"/>
      <c r="F64" s="146"/>
      <c r="G64" s="146"/>
      <c r="H64" s="146"/>
      <c r="I64" s="146"/>
      <c r="J64" s="146"/>
      <c r="K64" s="147"/>
      <c r="L64" s="425" t="s">
        <v>61</v>
      </c>
      <c r="M64" s="426"/>
      <c r="N64" s="426"/>
      <c r="O64" s="193">
        <f>SUM(N8:N58)</f>
        <v>0</v>
      </c>
    </row>
    <row r="65" spans="1:257" ht="30" customHeight="1">
      <c r="A65" s="168" t="s">
        <v>190</v>
      </c>
      <c r="B65" s="171"/>
      <c r="C65" s="165"/>
      <c r="D65" s="154">
        <v>7</v>
      </c>
      <c r="E65" s="146"/>
      <c r="F65" s="146"/>
      <c r="G65" s="146"/>
      <c r="H65" s="146"/>
      <c r="I65" s="146"/>
      <c r="J65" s="146"/>
      <c r="K65" s="147"/>
      <c r="L65" s="425" t="s">
        <v>62</v>
      </c>
      <c r="M65" s="426"/>
      <c r="N65" s="426"/>
      <c r="O65" s="193">
        <f>D68-O64</f>
        <v>0</v>
      </c>
      <c r="IW65" s="48"/>
    </row>
    <row r="66" spans="1:257" ht="30" customHeight="1">
      <c r="A66" s="168" t="s">
        <v>252</v>
      </c>
      <c r="B66" s="171"/>
      <c r="C66" s="165"/>
      <c r="D66" s="155">
        <f>D12+D26+D32+D44+D53+D59</f>
        <v>0</v>
      </c>
      <c r="E66" s="146"/>
      <c r="F66" s="146"/>
      <c r="G66" s="146"/>
      <c r="H66" s="146"/>
      <c r="I66" s="146"/>
      <c r="J66" s="146"/>
      <c r="K66" s="147"/>
      <c r="L66" s="425" t="s">
        <v>237</v>
      </c>
      <c r="M66" s="426"/>
      <c r="N66" s="426"/>
      <c r="O66" s="194" t="e">
        <f>O64/D68</f>
        <v>#DIV/0!</v>
      </c>
      <c r="IW66" s="48"/>
    </row>
    <row r="67" spans="1:257" ht="30" customHeight="1">
      <c r="A67" s="168" t="s">
        <v>187</v>
      </c>
      <c r="B67" s="171"/>
      <c r="C67" s="170"/>
      <c r="D67" s="155">
        <f>E12+E26+E32+E44+E53+E59</f>
        <v>0</v>
      </c>
      <c r="E67" s="146"/>
      <c r="F67" s="146"/>
      <c r="G67" s="146"/>
      <c r="H67" s="146"/>
      <c r="I67" s="146"/>
      <c r="J67" s="146"/>
      <c r="K67" s="147"/>
      <c r="L67" s="425" t="s">
        <v>238</v>
      </c>
      <c r="M67" s="426"/>
      <c r="N67" s="426"/>
      <c r="O67" s="194" t="e">
        <f>O65/D68</f>
        <v>#DIV/0!</v>
      </c>
      <c r="IW67" s="48"/>
    </row>
    <row r="68" spans="1:257" ht="30" customHeight="1">
      <c r="A68" s="168" t="s">
        <v>188</v>
      </c>
      <c r="B68" s="171"/>
      <c r="C68" s="165"/>
      <c r="D68" s="156">
        <f>G12+G26+G32+G44+G53+G59</f>
        <v>0</v>
      </c>
      <c r="E68" s="146"/>
      <c r="F68" s="146"/>
      <c r="G68" s="146"/>
      <c r="H68" s="146"/>
      <c r="I68" s="146"/>
      <c r="J68" s="146"/>
      <c r="K68" s="147"/>
      <c r="L68" s="425" t="s">
        <v>81</v>
      </c>
      <c r="M68" s="426"/>
      <c r="N68" s="426"/>
      <c r="O68" s="195" t="e">
        <f>D63/O64</f>
        <v>#DIV/0!</v>
      </c>
      <c r="IW68" s="48"/>
    </row>
    <row r="69" spans="1:257" ht="30" customHeight="1">
      <c r="A69" s="168" t="s">
        <v>253</v>
      </c>
      <c r="B69" s="171"/>
      <c r="C69" s="165"/>
      <c r="D69" s="154">
        <v>40</v>
      </c>
      <c r="E69" s="146"/>
      <c r="F69" s="146"/>
      <c r="G69" s="146"/>
      <c r="H69" s="146"/>
      <c r="I69" s="146"/>
      <c r="J69" s="146"/>
      <c r="K69" s="147"/>
      <c r="L69" s="425" t="s">
        <v>82</v>
      </c>
      <c r="M69" s="426"/>
      <c r="N69" s="426"/>
      <c r="O69" s="195" t="e">
        <f>(D63+D74)/O64</f>
        <v>#DIV/0!</v>
      </c>
      <c r="IW69" s="48"/>
    </row>
    <row r="70" spans="1:257" ht="30" customHeight="1" thickBot="1">
      <c r="A70" s="168" t="s">
        <v>189</v>
      </c>
      <c r="B70" s="171"/>
      <c r="C70" s="165"/>
      <c r="D70" s="157">
        <f>H12+H26+H32+H44+H53+H59</f>
        <v>0</v>
      </c>
      <c r="E70" s="146"/>
      <c r="F70" s="146"/>
      <c r="G70" s="146"/>
      <c r="H70" s="146"/>
      <c r="I70" s="146"/>
      <c r="J70" s="146"/>
      <c r="K70" s="147"/>
      <c r="L70" s="415" t="s">
        <v>198</v>
      </c>
      <c r="M70" s="416"/>
      <c r="N70" s="416"/>
      <c r="O70" s="196" t="e">
        <f>(O69-O68)*8</f>
        <v>#DIV/0!</v>
      </c>
      <c r="IW70" s="48"/>
    </row>
    <row r="71" spans="1:257" ht="30" customHeight="1">
      <c r="A71" s="168" t="s">
        <v>191</v>
      </c>
      <c r="B71" s="171"/>
      <c r="C71" s="165"/>
      <c r="D71" s="158" t="e">
        <f>D72/D68</f>
        <v>#DIV/0!</v>
      </c>
      <c r="E71" s="146"/>
      <c r="F71" s="146"/>
      <c r="G71" s="146"/>
      <c r="H71" s="146"/>
      <c r="I71" s="146"/>
      <c r="J71" s="146"/>
      <c r="K71" s="147"/>
      <c r="L71" s="146"/>
      <c r="M71" s="146"/>
      <c r="N71" s="146"/>
      <c r="O71" s="146"/>
      <c r="IW71" s="48"/>
    </row>
    <row r="72" spans="1:257" ht="30" customHeight="1">
      <c r="A72" s="168" t="s">
        <v>192</v>
      </c>
      <c r="B72" s="171"/>
      <c r="C72" s="165"/>
      <c r="D72" s="159">
        <f>J12+J26+J32+J44+J53+J59</f>
        <v>0</v>
      </c>
      <c r="E72" s="146"/>
      <c r="F72" s="146"/>
      <c r="G72" s="146"/>
      <c r="H72" s="146"/>
      <c r="I72" s="146"/>
      <c r="J72" s="146"/>
      <c r="K72" s="146"/>
      <c r="L72" s="146"/>
      <c r="M72" s="146"/>
      <c r="N72" s="146"/>
      <c r="O72" s="146"/>
    </row>
    <row r="73" spans="1:257" ht="30" customHeight="1">
      <c r="A73" s="168" t="s">
        <v>79</v>
      </c>
      <c r="B73" s="171"/>
      <c r="C73" s="165"/>
      <c r="D73" s="160" t="e">
        <f>D72/D63</f>
        <v>#DIV/0!</v>
      </c>
      <c r="E73" s="146"/>
      <c r="F73" s="146"/>
      <c r="G73" s="146"/>
      <c r="H73" s="146"/>
      <c r="I73" s="146"/>
      <c r="J73" s="146"/>
      <c r="K73" s="146"/>
      <c r="L73" s="146"/>
      <c r="M73" s="146"/>
      <c r="N73" s="146"/>
      <c r="O73" s="146"/>
    </row>
    <row r="74" spans="1:257" ht="30" customHeight="1">
      <c r="A74" s="168" t="s">
        <v>193</v>
      </c>
      <c r="B74" s="171"/>
      <c r="C74" s="165"/>
      <c r="D74" s="161">
        <f>((D72/D64)-D63)</f>
        <v>0</v>
      </c>
      <c r="E74" s="146"/>
      <c r="F74" s="146"/>
      <c r="G74" s="146"/>
      <c r="H74" s="146"/>
      <c r="I74" s="146"/>
      <c r="J74" s="146"/>
      <c r="K74" s="146"/>
      <c r="L74" s="146"/>
      <c r="M74" s="146"/>
      <c r="N74" s="146"/>
      <c r="O74" s="146"/>
    </row>
    <row r="75" spans="1:257" ht="30" customHeight="1">
      <c r="A75" s="168" t="s">
        <v>194</v>
      </c>
      <c r="B75" s="171"/>
      <c r="C75" s="165"/>
      <c r="D75" s="161">
        <f>D74/D65</f>
        <v>0</v>
      </c>
      <c r="E75" s="146"/>
      <c r="F75" s="146"/>
      <c r="G75" s="146"/>
      <c r="H75" s="146"/>
      <c r="I75" s="146"/>
      <c r="J75" s="146"/>
      <c r="K75" s="146"/>
      <c r="L75" s="146"/>
      <c r="M75" s="146"/>
      <c r="N75" s="146"/>
      <c r="O75" s="146"/>
    </row>
    <row r="76" spans="1:257" ht="30" customHeight="1">
      <c r="A76" s="168" t="s">
        <v>254</v>
      </c>
      <c r="B76" s="171"/>
      <c r="C76" s="165"/>
      <c r="D76" s="162">
        <v>6</v>
      </c>
      <c r="E76" s="146"/>
      <c r="F76" s="146"/>
      <c r="G76" s="146"/>
      <c r="H76" s="146"/>
      <c r="I76" s="146"/>
      <c r="J76" s="146"/>
      <c r="K76" s="146"/>
      <c r="L76" s="146"/>
      <c r="M76" s="146"/>
      <c r="N76" s="146"/>
      <c r="O76" s="146"/>
    </row>
    <row r="77" spans="1:257" ht="30" customHeight="1">
      <c r="A77" s="168" t="s">
        <v>195</v>
      </c>
      <c r="B77" s="171"/>
      <c r="C77" s="165"/>
      <c r="D77" s="161">
        <f>D75/D76</f>
        <v>0</v>
      </c>
      <c r="E77" s="146"/>
      <c r="F77" s="146"/>
      <c r="G77" s="146"/>
      <c r="H77" s="146"/>
      <c r="I77" s="146"/>
      <c r="J77" s="146"/>
      <c r="K77" s="146"/>
      <c r="L77" s="146"/>
      <c r="M77" s="146"/>
      <c r="N77" s="146"/>
      <c r="O77" s="146"/>
    </row>
    <row r="78" spans="1:257" ht="30" customHeight="1">
      <c r="A78" s="168" t="s">
        <v>255</v>
      </c>
      <c r="B78" s="171"/>
      <c r="C78" s="165"/>
      <c r="D78" s="218" t="e">
        <f>(D72-(D63*D64))/D71</f>
        <v>#DIV/0!</v>
      </c>
      <c r="E78" s="146"/>
      <c r="F78" s="146"/>
      <c r="G78" s="146"/>
      <c r="H78" s="146"/>
      <c r="I78" s="146"/>
      <c r="J78" s="146"/>
      <c r="K78" s="146"/>
      <c r="L78" s="146"/>
      <c r="M78" s="146"/>
      <c r="N78" s="146"/>
      <c r="O78" s="146"/>
    </row>
    <row r="79" spans="1:257" s="30" customFormat="1" ht="30" customHeight="1">
      <c r="A79" s="168" t="s">
        <v>80</v>
      </c>
      <c r="B79" s="171"/>
      <c r="C79" s="165"/>
      <c r="D79" s="161" t="e">
        <f>D63/D68</f>
        <v>#DIV/0!</v>
      </c>
      <c r="E79" s="146"/>
      <c r="F79" s="146"/>
      <c r="G79" s="146"/>
      <c r="H79" s="146"/>
      <c r="I79" s="146"/>
      <c r="J79" s="146"/>
      <c r="K79" s="146"/>
      <c r="L79" s="146"/>
      <c r="M79" s="146"/>
      <c r="N79" s="146"/>
      <c r="O79" s="146"/>
    </row>
    <row r="80" spans="1:257" ht="30" customHeight="1" thickBot="1">
      <c r="A80" s="169" t="s">
        <v>196</v>
      </c>
      <c r="B80" s="172"/>
      <c r="C80" s="166"/>
      <c r="D80" s="163" t="e">
        <f>(D63+D74)/D68</f>
        <v>#DIV/0!</v>
      </c>
      <c r="E80" s="146"/>
      <c r="F80" s="146"/>
      <c r="G80" s="146"/>
      <c r="H80" s="146"/>
      <c r="I80" s="146"/>
      <c r="J80" s="146"/>
      <c r="K80" s="146"/>
      <c r="L80" s="146"/>
      <c r="M80" s="146"/>
      <c r="N80" s="146"/>
      <c r="O80" s="146"/>
    </row>
    <row r="81" spans="1:15" ht="45" customHeight="1" thickBot="1">
      <c r="A81" s="397" t="s">
        <v>202</v>
      </c>
      <c r="B81" s="398"/>
      <c r="C81" s="398"/>
      <c r="D81" s="398"/>
      <c r="E81" s="398"/>
      <c r="F81" s="398"/>
      <c r="G81" s="398"/>
      <c r="H81" s="398"/>
      <c r="I81" s="398"/>
      <c r="J81" s="398"/>
      <c r="K81" s="398"/>
      <c r="L81" s="398"/>
      <c r="M81" s="398"/>
      <c r="N81" s="398"/>
      <c r="O81" s="398"/>
    </row>
    <row r="82" spans="1:15" ht="50" customHeight="1">
      <c r="K82" s="30"/>
      <c r="L82" s="126"/>
    </row>
    <row r="83" spans="1:15" ht="14.25" customHeight="1">
      <c r="K83" s="30"/>
      <c r="L83" s="126"/>
    </row>
    <row r="84" spans="1:15" ht="14.25" customHeight="1">
      <c r="K84" s="30"/>
      <c r="L84" s="126"/>
    </row>
  </sheetData>
  <mergeCells count="35">
    <mergeCell ref="L68:N68"/>
    <mergeCell ref="L69:N69"/>
    <mergeCell ref="L64:N64"/>
    <mergeCell ref="L62:O62"/>
    <mergeCell ref="L63:O63"/>
    <mergeCell ref="B3:C3"/>
    <mergeCell ref="D3:F3"/>
    <mergeCell ref="L65:N65"/>
    <mergeCell ref="L66:N66"/>
    <mergeCell ref="L67:N67"/>
    <mergeCell ref="L53:N53"/>
    <mergeCell ref="G3:J3"/>
    <mergeCell ref="E4:E6"/>
    <mergeCell ref="L4:L6"/>
    <mergeCell ref="A4:C4"/>
    <mergeCell ref="A5:C5"/>
    <mergeCell ref="D4:D6"/>
    <mergeCell ref="M4:M6"/>
    <mergeCell ref="N4:N6"/>
    <mergeCell ref="O4:O6"/>
    <mergeCell ref="A81:O81"/>
    <mergeCell ref="A1:J1"/>
    <mergeCell ref="G2:H2"/>
    <mergeCell ref="L1:O1"/>
    <mergeCell ref="I4:I6"/>
    <mergeCell ref="J4:J6"/>
    <mergeCell ref="I2:J2"/>
    <mergeCell ref="F4:F6"/>
    <mergeCell ref="G4:G6"/>
    <mergeCell ref="H4:H6"/>
    <mergeCell ref="L2:O2"/>
    <mergeCell ref="L3:O3"/>
    <mergeCell ref="A2:F2"/>
    <mergeCell ref="L70:N70"/>
    <mergeCell ref="L12:N12"/>
  </mergeCells>
  <pageMargins left="0.5" right="0.5" top="0.5" bottom="0.75" header="0.13" footer="0.13"/>
  <pageSetup scale="52" orientation="portrait"/>
  <headerFooter>
    <oddHeader>&amp;L&amp;"Helvetica,Bold Italic"&amp;12&amp;K000000DeliSmart Program &amp; Financial Plans by Thought For Food Consulting 
&amp;"Helvetica,Italic"Good Food Store, Missoula, MT  •  2019 Financial Plan
&amp;"Helvetica,Bold Italic"&amp;18Pro Forma Labor Plan</oddHeader>
    <oddFooter>&amp;L&amp;"Helvetica Neue,Italic"&amp;10&amp;K000000Revised &amp;"Arial,Italic"&amp;D10/12/18, © Allen Seidner/Thought For Food Consulting. Please respect our confidential and proprietary work. Please do not distribute this document without express permission.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32"/>
  <sheetViews>
    <sheetView workbookViewId="0">
      <selection activeCell="B6" sqref="B6"/>
    </sheetView>
  </sheetViews>
  <sheetFormatPr baseColWidth="10" defaultColWidth="10.83203125" defaultRowHeight="31" customHeight="1" x14ac:dyDescent="0"/>
  <cols>
    <col min="1" max="1" width="12" style="2" customWidth="1"/>
    <col min="2" max="2" width="122.5" style="93" customWidth="1"/>
    <col min="3" max="16384" width="10.83203125" style="93"/>
  </cols>
  <sheetData>
    <row r="1" spans="1:702" s="90" customFormat="1" ht="30" customHeight="1">
      <c r="A1" s="313" t="s">
        <v>139</v>
      </c>
      <c r="B1" s="315"/>
      <c r="C1" s="93"/>
      <c r="D1" s="93"/>
      <c r="E1" s="93"/>
      <c r="F1" s="93"/>
      <c r="G1" s="93"/>
      <c r="H1" s="93"/>
      <c r="ZZ1" s="93" t="s">
        <v>5</v>
      </c>
    </row>
    <row r="2" spans="1:702" s="90" customFormat="1" ht="30" customHeight="1">
      <c r="A2" s="306" t="s">
        <v>211</v>
      </c>
      <c r="B2" s="308"/>
      <c r="C2" s="93"/>
      <c r="D2" s="93"/>
      <c r="E2" s="93"/>
      <c r="F2" s="93"/>
      <c r="G2" s="93"/>
      <c r="H2" s="93"/>
      <c r="ZZ2" s="93"/>
    </row>
    <row r="3" spans="1:702" ht="29" customHeight="1">
      <c r="A3" s="105" t="s">
        <v>138</v>
      </c>
      <c r="B3" s="278" t="str">
        <f>'Basic Info'!B3</f>
        <v>Your Natural Foods Store, Anytown USA</v>
      </c>
      <c r="ZZ3" s="93" t="s">
        <v>6</v>
      </c>
    </row>
    <row r="4" spans="1:702" ht="31" customHeight="1" thickBot="1">
      <c r="A4" s="294" t="s">
        <v>291</v>
      </c>
      <c r="B4" s="296"/>
    </row>
    <row r="5" spans="1:702" ht="42" customHeight="1">
      <c r="A5" s="448" t="s">
        <v>227</v>
      </c>
      <c r="B5" s="449"/>
    </row>
    <row r="6" spans="1:702" ht="42" customHeight="1">
      <c r="A6" s="105" t="s">
        <v>210</v>
      </c>
      <c r="B6" s="199" t="s">
        <v>204</v>
      </c>
    </row>
    <row r="7" spans="1:702" ht="42" customHeight="1" thickBot="1">
      <c r="A7" s="150"/>
      <c r="B7" s="200" t="s">
        <v>212</v>
      </c>
    </row>
    <row r="8" spans="1:702" ht="42" customHeight="1">
      <c r="A8" s="105" t="s">
        <v>210</v>
      </c>
      <c r="B8" s="199" t="s">
        <v>305</v>
      </c>
    </row>
    <row r="9" spans="1:702" ht="42" customHeight="1" thickBot="1">
      <c r="A9" s="150"/>
      <c r="B9" s="200" t="s">
        <v>306</v>
      </c>
    </row>
    <row r="10" spans="1:702" ht="42" customHeight="1">
      <c r="A10" s="105"/>
      <c r="B10" s="201" t="s">
        <v>205</v>
      </c>
    </row>
    <row r="11" spans="1:702" ht="42" customHeight="1" thickBot="1">
      <c r="A11" s="202"/>
      <c r="B11" s="203" t="s">
        <v>229</v>
      </c>
    </row>
    <row r="12" spans="1:702" ht="42" customHeight="1">
      <c r="A12" s="105"/>
      <c r="B12" s="201" t="s">
        <v>206</v>
      </c>
    </row>
    <row r="13" spans="1:702" ht="42" customHeight="1" thickBot="1">
      <c r="A13" s="202"/>
      <c r="B13" s="203" t="s">
        <v>292</v>
      </c>
    </row>
    <row r="14" spans="1:702" ht="42" customHeight="1">
      <c r="A14" s="105"/>
      <c r="B14" s="201" t="s">
        <v>207</v>
      </c>
    </row>
    <row r="15" spans="1:702" ht="42" customHeight="1" thickBot="1">
      <c r="A15" s="202"/>
      <c r="B15" s="203" t="s">
        <v>203</v>
      </c>
    </row>
    <row r="16" spans="1:702" ht="42" customHeight="1">
      <c r="A16" s="105"/>
      <c r="B16" s="201" t="s">
        <v>208</v>
      </c>
    </row>
    <row r="17" spans="1:2" ht="42" customHeight="1" thickBot="1">
      <c r="A17" s="150"/>
      <c r="B17" s="204" t="s">
        <v>209</v>
      </c>
    </row>
    <row r="18" spans="1:2" ht="60" hidden="1" customHeight="1" thickBot="1">
      <c r="A18" s="446" t="s">
        <v>228</v>
      </c>
      <c r="B18" s="447"/>
    </row>
    <row r="19" spans="1:2" ht="31" customHeight="1">
      <c r="A19" s="149"/>
      <c r="B19" s="122"/>
    </row>
    <row r="20" spans="1:2" customFormat="1" ht="31" customHeight="1"/>
    <row r="21" spans="1:2" customFormat="1" ht="31" customHeight="1"/>
    <row r="22" spans="1:2" customFormat="1" ht="31" customHeight="1"/>
    <row r="23" spans="1:2" customFormat="1" ht="31" customHeight="1"/>
    <row r="24" spans="1:2" customFormat="1" ht="31" customHeight="1"/>
    <row r="25" spans="1:2" customFormat="1" ht="31" customHeight="1"/>
    <row r="26" spans="1:2" customFormat="1" ht="31" customHeight="1"/>
    <row r="27" spans="1:2" customFormat="1" ht="31" customHeight="1"/>
    <row r="28" spans="1:2" customFormat="1" ht="31" customHeight="1"/>
    <row r="29" spans="1:2" ht="31" customHeight="1">
      <c r="A29" s="105" t="s">
        <v>210</v>
      </c>
      <c r="B29" s="122"/>
    </row>
    <row r="30" spans="1:2" ht="31" customHeight="1">
      <c r="A30" s="105"/>
      <c r="B30" s="148"/>
    </row>
    <row r="31" spans="1:2" ht="31" customHeight="1">
      <c r="A31" s="105" t="s">
        <v>210</v>
      </c>
      <c r="B31" s="148"/>
    </row>
    <row r="32" spans="1:2" ht="31" customHeight="1">
      <c r="A32" s="105"/>
    </row>
  </sheetData>
  <mergeCells count="5">
    <mergeCell ref="A18:B18"/>
    <mergeCell ref="A5:B5"/>
    <mergeCell ref="A4:B4"/>
    <mergeCell ref="A2:B2"/>
    <mergeCell ref="A1:B1"/>
  </mergeCells>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9223" r:id="rId3" name="Check Box 7">
              <controlPr defaultSize="0" autoFill="0" autoLine="0" autoPict="0">
                <anchor moveWithCells="1">
                  <from>
                    <xdr:col>0</xdr:col>
                    <xdr:colOff>266700</xdr:colOff>
                    <xdr:row>9</xdr:row>
                    <xdr:rowOff>76200</xdr:rowOff>
                  </from>
                  <to>
                    <xdr:col>0</xdr:col>
                    <xdr:colOff>673100</xdr:colOff>
                    <xdr:row>9</xdr:row>
                    <xdr:rowOff>482600</xdr:rowOff>
                  </to>
                </anchor>
              </controlPr>
            </control>
          </mc:Choice>
          <mc:Fallback/>
        </mc:AlternateContent>
        <mc:AlternateContent xmlns:mc="http://schemas.openxmlformats.org/markup-compatibility/2006">
          <mc:Choice Requires="x14">
            <control shapeId="9224" r:id="rId4" name="Check Box 8">
              <controlPr defaultSize="0" autoFill="0" autoLine="0" autoPict="0">
                <anchor moveWithCells="1">
                  <from>
                    <xdr:col>0</xdr:col>
                    <xdr:colOff>266700</xdr:colOff>
                    <xdr:row>11</xdr:row>
                    <xdr:rowOff>76200</xdr:rowOff>
                  </from>
                  <to>
                    <xdr:col>0</xdr:col>
                    <xdr:colOff>673100</xdr:colOff>
                    <xdr:row>11</xdr:row>
                    <xdr:rowOff>482600</xdr:rowOff>
                  </to>
                </anchor>
              </controlPr>
            </control>
          </mc:Choice>
          <mc:Fallback/>
        </mc:AlternateContent>
        <mc:AlternateContent xmlns:mc="http://schemas.openxmlformats.org/markup-compatibility/2006">
          <mc:Choice Requires="x14">
            <control shapeId="9228" r:id="rId5" name="Check Box 12">
              <controlPr defaultSize="0" autoFill="0" autoLine="0" autoPict="0">
                <anchor moveWithCells="1">
                  <from>
                    <xdr:col>0</xdr:col>
                    <xdr:colOff>266700</xdr:colOff>
                    <xdr:row>28</xdr:row>
                    <xdr:rowOff>63500</xdr:rowOff>
                  </from>
                  <to>
                    <xdr:col>0</xdr:col>
                    <xdr:colOff>660400</xdr:colOff>
                    <xdr:row>29</xdr:row>
                    <xdr:rowOff>76200</xdr:rowOff>
                  </to>
                </anchor>
              </controlPr>
            </control>
          </mc:Choice>
          <mc:Fallback/>
        </mc:AlternateContent>
        <mc:AlternateContent xmlns:mc="http://schemas.openxmlformats.org/markup-compatibility/2006">
          <mc:Choice Requires="x14">
            <control shapeId="9230" r:id="rId6" name="Check Box 14">
              <controlPr defaultSize="0" autoFill="0" autoLine="0" autoPict="0">
                <anchor moveWithCells="1">
                  <from>
                    <xdr:col>0</xdr:col>
                    <xdr:colOff>266700</xdr:colOff>
                    <xdr:row>29</xdr:row>
                    <xdr:rowOff>76200</xdr:rowOff>
                  </from>
                  <to>
                    <xdr:col>0</xdr:col>
                    <xdr:colOff>673100</xdr:colOff>
                    <xdr:row>30</xdr:row>
                    <xdr:rowOff>88900</xdr:rowOff>
                  </to>
                </anchor>
              </controlPr>
            </control>
          </mc:Choice>
          <mc:Fallback/>
        </mc:AlternateContent>
        <mc:AlternateContent xmlns:mc="http://schemas.openxmlformats.org/markup-compatibility/2006">
          <mc:Choice Requires="x14">
            <control shapeId="9232" r:id="rId7" name="Check Box 16">
              <controlPr defaultSize="0" autoFill="0" autoLine="0" autoPict="0">
                <anchor moveWithCells="1">
                  <from>
                    <xdr:col>0</xdr:col>
                    <xdr:colOff>266700</xdr:colOff>
                    <xdr:row>30</xdr:row>
                    <xdr:rowOff>63500</xdr:rowOff>
                  </from>
                  <to>
                    <xdr:col>0</xdr:col>
                    <xdr:colOff>660400</xdr:colOff>
                    <xdr:row>31</xdr:row>
                    <xdr:rowOff>76200</xdr:rowOff>
                  </to>
                </anchor>
              </controlPr>
            </control>
          </mc:Choice>
          <mc:Fallback/>
        </mc:AlternateContent>
        <mc:AlternateContent xmlns:mc="http://schemas.openxmlformats.org/markup-compatibility/2006">
          <mc:Choice Requires="x14">
            <control shapeId="9233" r:id="rId8" name="Check Box 17">
              <controlPr defaultSize="0" autoFill="0" autoLine="0" autoPict="0">
                <anchor moveWithCells="1">
                  <from>
                    <xdr:col>0</xdr:col>
                    <xdr:colOff>266700</xdr:colOff>
                    <xdr:row>31</xdr:row>
                    <xdr:rowOff>76200</xdr:rowOff>
                  </from>
                  <to>
                    <xdr:col>0</xdr:col>
                    <xdr:colOff>673100</xdr:colOff>
                    <xdr:row>32</xdr:row>
                    <xdr:rowOff>88900</xdr:rowOff>
                  </to>
                </anchor>
              </controlPr>
            </control>
          </mc:Choice>
          <mc:Fallback/>
        </mc:AlternateContent>
        <mc:AlternateContent xmlns:mc="http://schemas.openxmlformats.org/markup-compatibility/2006">
          <mc:Choice Requires="x14">
            <control shapeId="9219" r:id="rId9" name="Check Box 3">
              <controlPr defaultSize="0" autoFill="0" autoLine="0" autoPict="0">
                <anchor moveWithCells="1">
                  <from>
                    <xdr:col>0</xdr:col>
                    <xdr:colOff>266700</xdr:colOff>
                    <xdr:row>15</xdr:row>
                    <xdr:rowOff>76200</xdr:rowOff>
                  </from>
                  <to>
                    <xdr:col>0</xdr:col>
                    <xdr:colOff>673100</xdr:colOff>
                    <xdr:row>15</xdr:row>
                    <xdr:rowOff>482600</xdr:rowOff>
                  </to>
                </anchor>
              </controlPr>
            </control>
          </mc:Choice>
          <mc:Fallback/>
        </mc:AlternateContent>
        <mc:AlternateContent xmlns:mc="http://schemas.openxmlformats.org/markup-compatibility/2006">
          <mc:Choice Requires="x14">
            <control shapeId="9240" r:id="rId10" name="Check Box 24">
              <controlPr defaultSize="0" autoFill="0" autoLine="0" autoPict="0">
                <anchor moveWithCells="1">
                  <from>
                    <xdr:col>0</xdr:col>
                    <xdr:colOff>266700</xdr:colOff>
                    <xdr:row>9</xdr:row>
                    <xdr:rowOff>76200</xdr:rowOff>
                  </from>
                  <to>
                    <xdr:col>0</xdr:col>
                    <xdr:colOff>673100</xdr:colOff>
                    <xdr:row>9</xdr:row>
                    <xdr:rowOff>482600</xdr:rowOff>
                  </to>
                </anchor>
              </controlPr>
            </control>
          </mc:Choice>
          <mc:Fallback/>
        </mc:AlternateContent>
        <mc:AlternateContent xmlns:mc="http://schemas.openxmlformats.org/markup-compatibility/2006">
          <mc:Choice Requires="x14">
            <control shapeId="9226" r:id="rId11" name="Check Box 10">
              <controlPr defaultSize="0" autoFill="0" autoLine="0" autoPict="0">
                <anchor moveWithCells="1">
                  <from>
                    <xdr:col>0</xdr:col>
                    <xdr:colOff>266700</xdr:colOff>
                    <xdr:row>13</xdr:row>
                    <xdr:rowOff>76200</xdr:rowOff>
                  </from>
                  <to>
                    <xdr:col>0</xdr:col>
                    <xdr:colOff>673100</xdr:colOff>
                    <xdr:row>13</xdr:row>
                    <xdr:rowOff>482600</xdr:rowOff>
                  </to>
                </anchor>
              </controlPr>
            </control>
          </mc:Choice>
          <mc:Fallback/>
        </mc:AlternateContent>
        <mc:AlternateContent xmlns:mc="http://schemas.openxmlformats.org/markup-compatibility/2006">
          <mc:Choice Requires="x14">
            <control shapeId="9238" r:id="rId12" name="Check Box 22">
              <controlPr defaultSize="0" autoFill="0" autoLine="0" autoPict="0">
                <anchor moveWithCells="1">
                  <from>
                    <xdr:col>0</xdr:col>
                    <xdr:colOff>266700</xdr:colOff>
                    <xdr:row>13</xdr:row>
                    <xdr:rowOff>76200</xdr:rowOff>
                  </from>
                  <to>
                    <xdr:col>0</xdr:col>
                    <xdr:colOff>673100</xdr:colOff>
                    <xdr:row>13</xdr:row>
                    <xdr:rowOff>482600</xdr:rowOff>
                  </to>
                </anchor>
              </controlPr>
            </control>
          </mc:Choice>
          <mc:Fallback/>
        </mc:AlternateContent>
        <mc:AlternateContent xmlns:mc="http://schemas.openxmlformats.org/markup-compatibility/2006">
          <mc:Choice Requires="x14">
            <control shapeId="9244" r:id="rId13" name="Check Box 28">
              <controlPr defaultSize="0" autoFill="0" autoLine="0" autoPict="0">
                <anchor moveWithCells="1">
                  <from>
                    <xdr:col>0</xdr:col>
                    <xdr:colOff>266700</xdr:colOff>
                    <xdr:row>11</xdr:row>
                    <xdr:rowOff>76200</xdr:rowOff>
                  </from>
                  <to>
                    <xdr:col>0</xdr:col>
                    <xdr:colOff>673100</xdr:colOff>
                    <xdr:row>11</xdr:row>
                    <xdr:rowOff>482600</xdr:rowOff>
                  </to>
                </anchor>
              </controlPr>
            </control>
          </mc:Choice>
          <mc:Fallback/>
        </mc:AlternateContent>
        <mc:AlternateContent xmlns:mc="http://schemas.openxmlformats.org/markup-compatibility/2006">
          <mc:Choice Requires="x14">
            <control shapeId="9245" r:id="rId14" name="Check Box 29">
              <controlPr defaultSize="0" autoFill="0" autoLine="0" autoPict="0">
                <anchor moveWithCells="1">
                  <from>
                    <xdr:col>0</xdr:col>
                    <xdr:colOff>266700</xdr:colOff>
                    <xdr:row>11</xdr:row>
                    <xdr:rowOff>76200</xdr:rowOff>
                  </from>
                  <to>
                    <xdr:col>0</xdr:col>
                    <xdr:colOff>673100</xdr:colOff>
                    <xdr:row>11</xdr:row>
                    <xdr:rowOff>482600</xdr:rowOff>
                  </to>
                </anchor>
              </controlPr>
            </control>
          </mc:Choice>
          <mc:Fallback/>
        </mc:AlternateContent>
        <mc:AlternateContent xmlns:mc="http://schemas.openxmlformats.org/markup-compatibility/2006">
          <mc:Choice Requires="x14">
            <control shapeId="9222" r:id="rId15" name="Check Box 6">
              <controlPr defaultSize="0" autoFill="0" autoLine="0" autoPict="0">
                <anchor moveWithCells="1">
                  <from>
                    <xdr:col>0</xdr:col>
                    <xdr:colOff>266700</xdr:colOff>
                    <xdr:row>5</xdr:row>
                    <xdr:rowOff>63500</xdr:rowOff>
                  </from>
                  <to>
                    <xdr:col>0</xdr:col>
                    <xdr:colOff>660400</xdr:colOff>
                    <xdr:row>5</xdr:row>
                    <xdr:rowOff>469900</xdr:rowOff>
                  </to>
                </anchor>
              </controlPr>
            </control>
          </mc:Choice>
          <mc:Fallback/>
        </mc:AlternateContent>
        <mc:AlternateContent xmlns:mc="http://schemas.openxmlformats.org/markup-compatibility/2006">
          <mc:Choice Requires="x14">
            <control shapeId="9247" r:id="rId16" name="Check Box 31">
              <controlPr defaultSize="0" autoFill="0" autoLine="0" autoPict="0">
                <anchor moveWithCells="1">
                  <from>
                    <xdr:col>0</xdr:col>
                    <xdr:colOff>266700</xdr:colOff>
                    <xdr:row>7</xdr:row>
                    <xdr:rowOff>63500</xdr:rowOff>
                  </from>
                  <to>
                    <xdr:col>0</xdr:col>
                    <xdr:colOff>660400</xdr:colOff>
                    <xdr:row>7</xdr:row>
                    <xdr:rowOff>469900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B1" workbookViewId="0">
      <selection activeCell="B18" sqref="B18"/>
    </sheetView>
  </sheetViews>
  <sheetFormatPr baseColWidth="10" defaultRowHeight="15" x14ac:dyDescent="0"/>
  <sheetData>
    <row r="1" spans="1:1">
      <c r="A1" s="229" t="s">
        <v>5</v>
      </c>
    </row>
    <row r="2" spans="1:1">
      <c r="A2" s="229" t="s">
        <v>6</v>
      </c>
    </row>
    <row r="3" spans="1:1">
      <c r="A3" s="229"/>
    </row>
    <row r="4" spans="1:1">
      <c r="A4" s="230" t="s">
        <v>270</v>
      </c>
    </row>
    <row r="5" spans="1:1">
      <c r="A5" s="229" t="s">
        <v>265</v>
      </c>
    </row>
    <row r="6" spans="1:1">
      <c r="A6" s="229" t="s">
        <v>259</v>
      </c>
    </row>
    <row r="7" spans="1:1">
      <c r="A7" s="229" t="s">
        <v>260</v>
      </c>
    </row>
    <row r="8" spans="1:1">
      <c r="A8" s="229" t="s">
        <v>261</v>
      </c>
    </row>
    <row r="9" spans="1:1">
      <c r="A9" s="229" t="s">
        <v>262</v>
      </c>
    </row>
    <row r="10" spans="1:1">
      <c r="A10" s="229" t="s">
        <v>263</v>
      </c>
    </row>
    <row r="11" spans="1:1">
      <c r="A11" s="229" t="s">
        <v>264</v>
      </c>
    </row>
    <row r="12" spans="1:1">
      <c r="A12" s="229"/>
    </row>
    <row r="13" spans="1:1">
      <c r="A13" s="230" t="s">
        <v>270</v>
      </c>
    </row>
    <row r="14" spans="1:1">
      <c r="A14" s="229" t="s">
        <v>266</v>
      </c>
    </row>
    <row r="15" spans="1:1">
      <c r="A15" s="229" t="s">
        <v>267</v>
      </c>
    </row>
    <row r="16" spans="1:1">
      <c r="A16" s="229" t="s">
        <v>268</v>
      </c>
    </row>
    <row r="17" spans="1:1">
      <c r="A17" s="229" t="s">
        <v>269</v>
      </c>
    </row>
    <row r="18" spans="1:1">
      <c r="A18" s="229" t="s">
        <v>258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Basic Info (Client)</vt:lpstr>
      <vt:lpstr>Basic Info</vt:lpstr>
      <vt:lpstr>Remarks</vt:lpstr>
      <vt:lpstr>Mission</vt:lpstr>
      <vt:lpstr>Store &amp; Deli Data (Current)</vt:lpstr>
      <vt:lpstr>Program Sales</vt:lpstr>
      <vt:lpstr>Weekly Labor (DeliOps)</vt:lpstr>
      <vt:lpstr>Supplementals</vt:lpstr>
      <vt:lpstr>Drop-Downs</vt:lpstr>
    </vt:vector>
  </TitlesOfParts>
  <Company>Thought For Food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Seidner</dc:creator>
  <cp:lastModifiedBy>Allen Seidner</cp:lastModifiedBy>
  <dcterms:created xsi:type="dcterms:W3CDTF">2019-01-10T18:55:25Z</dcterms:created>
  <dcterms:modified xsi:type="dcterms:W3CDTF">2020-01-20T20:29:59Z</dcterms:modified>
</cp:coreProperties>
</file>